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HCLFSERVER\Common\_COMMUNICATIONS\Editing\replacement cc spreadsheets\"/>
    </mc:Choice>
  </mc:AlternateContent>
  <xr:revisionPtr revIDLastSave="0" documentId="8_{E4EC24F5-E299-4873-BB2B-F5A749D37E2A}" xr6:coauthVersionLast="47" xr6:coauthVersionMax="47" xr10:uidLastSave="{00000000-0000-0000-0000-000000000000}"/>
  <bookViews>
    <workbookView xWindow="1755" yWindow="90" windowWidth="21600" windowHeight="11325" xr2:uid="{00000000-000D-0000-FFFF-FFFF00000000}"/>
  </bookViews>
  <sheets>
    <sheet name="MA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L9" i="1"/>
  <c r="N9" i="1"/>
  <c r="C9" i="1"/>
  <c r="M19" i="1"/>
  <c r="M9" i="1" s="1"/>
  <c r="F19" i="1"/>
  <c r="F9" i="1" s="1"/>
  <c r="D19" i="1"/>
  <c r="D9" i="1" s="1"/>
  <c r="D7" i="1"/>
  <c r="E7" i="1" s="1"/>
  <c r="E8" i="1" s="1"/>
  <c r="N7" i="1"/>
  <c r="M7" i="1"/>
  <c r="M8" i="1" s="1"/>
  <c r="L7" i="1"/>
  <c r="L8" i="1" s="1"/>
  <c r="K7" i="1"/>
  <c r="C7" i="1"/>
  <c r="F7" i="1" s="1"/>
  <c r="F8" i="1" s="1"/>
  <c r="M28" i="1"/>
  <c r="G28" i="1"/>
  <c r="K8" i="1"/>
  <c r="C8" i="1"/>
  <c r="N8" i="1"/>
  <c r="D8" i="1" l="1"/>
  <c r="E19" i="1"/>
  <c r="E9" i="1" s="1"/>
  <c r="G19" i="1"/>
  <c r="G9" i="1" s="1"/>
  <c r="I7" i="1"/>
  <c r="I8" i="1" s="1"/>
  <c r="H19" i="1"/>
  <c r="H7" i="1"/>
  <c r="H8" i="1" s="1"/>
  <c r="G7" i="1"/>
  <c r="G8" i="1" s="1"/>
  <c r="J7" i="1" l="1"/>
  <c r="J8" i="1" s="1"/>
  <c r="I19" i="1"/>
  <c r="H9" i="1"/>
  <c r="J19" i="1" l="1"/>
  <c r="J9" i="1" s="1"/>
  <c r="I9" i="1"/>
  <c r="C30" i="1"/>
  <c r="C11" i="1"/>
  <c r="C33" i="1" l="1"/>
  <c r="C34" i="1" s="1"/>
  <c r="D11" i="1" l="1"/>
  <c r="D30" i="1"/>
  <c r="D32" i="1"/>
  <c r="D33" i="1" l="1"/>
  <c r="D34" i="1" s="1"/>
  <c r="E11" i="1" l="1"/>
  <c r="E30" i="1"/>
  <c r="E32" i="1"/>
  <c r="E33" i="1" l="1"/>
  <c r="E34" i="1" s="1"/>
  <c r="F11" i="1" l="1"/>
  <c r="F30" i="1"/>
  <c r="F32" i="1"/>
  <c r="F33" i="1" l="1"/>
  <c r="F34" i="1" s="1"/>
  <c r="G11" i="1" l="1"/>
  <c r="G30" i="1"/>
  <c r="G32" i="1"/>
  <c r="G33" i="1" l="1"/>
  <c r="G34" i="1" s="1"/>
  <c r="H11" i="1" l="1"/>
  <c r="H30" i="1"/>
  <c r="H32" i="1"/>
  <c r="H33" i="1" l="1"/>
  <c r="H34" i="1" s="1"/>
  <c r="I11" i="1" l="1"/>
  <c r="I30" i="1"/>
  <c r="I32" i="1"/>
  <c r="I33" i="1" l="1"/>
  <c r="I34" i="1" s="1"/>
  <c r="J11" i="1" l="1"/>
  <c r="J30" i="1"/>
  <c r="J32" i="1"/>
  <c r="J33" i="1" l="1"/>
  <c r="J34" i="1" s="1"/>
  <c r="K11" i="1" l="1"/>
  <c r="K30" i="1"/>
  <c r="K32" i="1"/>
  <c r="K33" i="1" l="1"/>
  <c r="K34" i="1" s="1"/>
  <c r="L11" i="1" l="1"/>
  <c r="L30" i="1"/>
  <c r="L32" i="1"/>
  <c r="L33" i="1" l="1"/>
  <c r="L34" i="1" s="1"/>
  <c r="M11" i="1" l="1"/>
  <c r="M30" i="1"/>
  <c r="M32" i="1"/>
  <c r="M33" i="1" l="1"/>
  <c r="M34" i="1" s="1"/>
  <c r="N11" i="1" l="1"/>
  <c r="N30" i="1"/>
  <c r="N32" i="1"/>
  <c r="N33" i="1" l="1"/>
  <c r="N34" i="1" s="1"/>
</calcChain>
</file>

<file path=xl/sharedStrings.xml><?xml version="1.0" encoding="utf-8"?>
<sst xmlns="http://schemas.openxmlformats.org/spreadsheetml/2006/main" count="53" uniqueCount="42">
  <si>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</si>
  <si>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</si>
  <si>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</si>
  <si>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</si>
  <si>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</si>
  <si>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</si>
  <si>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</si>
  <si>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</si>
  <si>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</si>
  <si>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</si>
  <si>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</si>
  <si>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</si>
  <si>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</si>
  <si>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Total Income</t>
  </si>
  <si>
    <t>EXPENDITURE</t>
  </si>
  <si>
    <t>Insurance</t>
  </si>
  <si>
    <t>Maintenance</t>
  </si>
  <si>
    <t>Wages</t>
  </si>
  <si>
    <t>Total Expenditure</t>
  </si>
  <si>
    <t>Opening Bank Balance</t>
  </si>
  <si>
    <t>Net Cash Flow</t>
  </si>
  <si>
    <t>Closing Balance</t>
  </si>
  <si>
    <t>Loan Repayments</t>
  </si>
  <si>
    <t>Loan Interest</t>
  </si>
  <si>
    <t>Advertising</t>
  </si>
  <si>
    <t>$</t>
  </si>
  <si>
    <t>ABC Child Care</t>
  </si>
  <si>
    <t>Parent Fees</t>
  </si>
  <si>
    <t>Subsidy</t>
  </si>
  <si>
    <t>Food Reimb.</t>
  </si>
  <si>
    <t>Rent/Mortgage</t>
  </si>
  <si>
    <t>Office Expense</t>
  </si>
  <si>
    <t>Cleaning Expense</t>
  </si>
  <si>
    <t>Professional Development</t>
  </si>
  <si>
    <t>Miscellaneous Expenses</t>
  </si>
  <si>
    <t>Fuel Costs (oil &amp; gas)</t>
  </si>
  <si>
    <t>Food</t>
  </si>
  <si>
    <t>Utilities (Electric/Water/Sewer)</t>
  </si>
  <si>
    <t>Equipment</t>
  </si>
  <si>
    <t>Repairs</t>
  </si>
  <si>
    <t>Created by Kim Votta Consulting</t>
  </si>
  <si>
    <t>Business of Child Care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</si>
</sst>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3" fillId="0" borderId="5" xfId="0" applyFont="1" applyBorder="1"/>
    <xf numFmtId="0" fontId="0" fillId="2" borderId="4" xfId="0" applyFill="1" applyBorder="1"/>
    <xf numFmtId="0" fontId="4" fillId="0" borderId="5" xfId="0" applyFont="1" applyBorder="1"/>
    <xf numFmtId="0" fontId="1" fillId="0" borderId="5" xfId="0" applyFont="1" applyBorder="1"/>
    <xf numFmtId="164" fontId="0" fillId="0" borderId="5" xfId="0" applyNumberFormat="1" applyBorder="1"/>
    <xf numFmtId="164" fontId="0" fillId="2" borderId="0" xfId="0" applyNumberFormat="1" applyFill="1"/>
    <xf numFmtId="164" fontId="0" fillId="2" borderId="6" xfId="0" applyNumberFormat="1" applyFill="1" applyBorder="1"/>
    <xf numFmtId="164" fontId="0" fillId="3" borderId="5" xfId="0" applyNumberFormat="1" applyFill="1" applyBorder="1"/>
    <xf numFmtId="164" fontId="0" fillId="0" borderId="0" xfId="0" applyNumberFormat="1"/>
    <xf numFmtId="164" fontId="0" fillId="0" borderId="6" xfId="0" applyNumberFormat="1" applyBorder="1"/>
    <xf numFmtId="0" fontId="0" fillId="4" borderId="5" xfId="0" applyFill="1" applyBorder="1"/>
    <xf numFmtId="164" fontId="0" fillId="4" borderId="5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3" borderId="7" xfId="0" applyNumberFormat="1" applyFill="1" applyBorder="1"/>
    <xf numFmtId="0" fontId="1" fillId="5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28575</xdr:rowOff>
    </xdr:from>
    <xdr:to>
      <xdr:col>11</xdr:col>
      <xdr:colOff>568177</xdr:colOff>
      <xdr:row>1</xdr:row>
      <xdr:rowOff>337990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54E619-F684-58F6-D2B6-B726844AF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28575"/>
          <a:ext cx="1225402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6"/>
  <sheetViews>
    <sheetView tabSelected="1" workbookViewId="0">
      <selection activeCell="Q6" sqref="Q6"/>
    </sheetView>
  </sheetViews>
  <sheetFormatPr defaultRowHeight="15" x14ac:dyDescent="0.25"/>
  <cols>
    <col min="1" max="1" width="3.42578125" customWidth="1"/>
    <col min="2" max="2" width="29.85546875" bestFit="1" customWidth="1"/>
    <col min="3" max="3" width="10" customWidth="1"/>
    <col min="4" max="4" width="11.28515625" bestFit="1" customWidth="1"/>
    <col min="5" max="6" width="12.28515625" bestFit="1" customWidth="1"/>
    <col min="7" max="10" width="10" customWidth="1"/>
    <col min="11" max="11" width="10.85546875" bestFit="1" customWidth="1"/>
    <col min="12" max="14" width="10" customWidth="1"/>
    <col min="15" max="15" width="8.28515625" bestFit="1" customWidth="1"/>
  </cols>
  <sheetData>
    <row r="1" spans="2:15" x14ac:dyDescent="0.25">
      <c r="M1" s="23" t="s">
        <v>41</v>
      </c>
      <c r="N1" s="24"/>
    </row>
    <row r="2" spans="2:15" ht="34.5" customHeight="1" x14ac:dyDescent="0.25">
      <c r="M2" s="24"/>
      <c r="N2" s="24"/>
    </row>
    <row r="3" spans="2:15" x14ac:dyDescent="0.25">
      <c r="B3" s="20" t="s">
        <v>26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2:15" x14ac:dyDescent="0.25"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</row>
    <row r="5" spans="2:15" x14ac:dyDescent="0.25">
      <c r="B5" s="1"/>
      <c r="C5" s="3" t="s">
        <v>25</v>
      </c>
      <c r="D5" s="3" t="s">
        <v>25</v>
      </c>
      <c r="E5" s="3" t="s">
        <v>25</v>
      </c>
      <c r="F5" s="3" t="s">
        <v>25</v>
      </c>
      <c r="G5" s="3" t="s">
        <v>25</v>
      </c>
      <c r="H5" s="3" t="s">
        <v>25</v>
      </c>
      <c r="I5" s="3" t="s">
        <v>25</v>
      </c>
      <c r="J5" s="3" t="s">
        <v>25</v>
      </c>
      <c r="K5" s="3" t="s">
        <v>25</v>
      </c>
      <c r="L5" s="3" t="s">
        <v>25</v>
      </c>
      <c r="M5" s="3" t="s">
        <v>25</v>
      </c>
      <c r="N5" s="3" t="s">
        <v>25</v>
      </c>
    </row>
    <row r="6" spans="2:15" x14ac:dyDescent="0.25">
      <c r="B6" s="4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2:15" x14ac:dyDescent="0.25">
      <c r="B7" s="2" t="s">
        <v>27</v>
      </c>
      <c r="C7" s="8">
        <f>4055*4</f>
        <v>16220</v>
      </c>
      <c r="D7" s="8">
        <f>(4055*4)*0.9</f>
        <v>14598</v>
      </c>
      <c r="E7" s="8">
        <f>D7</f>
        <v>14598</v>
      </c>
      <c r="F7" s="8">
        <f>C7*0.7</f>
        <v>11354</v>
      </c>
      <c r="G7" s="8">
        <f>F7*1.25</f>
        <v>14192.5</v>
      </c>
      <c r="H7" s="8">
        <f>F7</f>
        <v>11354</v>
      </c>
      <c r="I7" s="8">
        <f>E7</f>
        <v>14598</v>
      </c>
      <c r="J7" s="8">
        <f>I7</f>
        <v>14598</v>
      </c>
      <c r="K7" s="8">
        <f t="shared" ref="K7" si="0">4055*4</f>
        <v>16220</v>
      </c>
      <c r="L7" s="8">
        <f>4055*4</f>
        <v>16220</v>
      </c>
      <c r="M7" s="8">
        <f>4055*5</f>
        <v>20275</v>
      </c>
      <c r="N7" s="8">
        <f>4055*4</f>
        <v>16220</v>
      </c>
      <c r="O7" s="12"/>
    </row>
    <row r="8" spans="2:15" x14ac:dyDescent="0.25">
      <c r="B8" s="2" t="s">
        <v>28</v>
      </c>
      <c r="C8" s="8">
        <f>C7*0.1</f>
        <v>1622</v>
      </c>
      <c r="D8" s="8">
        <f t="shared" ref="D8:N8" si="1">D7*0.1</f>
        <v>1459.8000000000002</v>
      </c>
      <c r="E8" s="8">
        <f t="shared" si="1"/>
        <v>1459.8000000000002</v>
      </c>
      <c r="F8" s="8">
        <f t="shared" si="1"/>
        <v>1135.4000000000001</v>
      </c>
      <c r="G8" s="8">
        <f t="shared" si="1"/>
        <v>1419.25</v>
      </c>
      <c r="H8" s="8">
        <f t="shared" si="1"/>
        <v>1135.4000000000001</v>
      </c>
      <c r="I8" s="8">
        <f t="shared" si="1"/>
        <v>1459.8000000000002</v>
      </c>
      <c r="J8" s="8">
        <f t="shared" si="1"/>
        <v>1459.8000000000002</v>
      </c>
      <c r="K8" s="8">
        <f t="shared" si="1"/>
        <v>1622</v>
      </c>
      <c r="L8" s="8">
        <f t="shared" si="1"/>
        <v>1622</v>
      </c>
      <c r="M8" s="8">
        <f t="shared" si="1"/>
        <v>2027.5</v>
      </c>
      <c r="N8" s="8">
        <f t="shared" si="1"/>
        <v>1622</v>
      </c>
      <c r="O8" s="12"/>
    </row>
    <row r="9" spans="2:15" x14ac:dyDescent="0.25">
      <c r="B9" s="2" t="s">
        <v>29</v>
      </c>
      <c r="C9" s="8">
        <f>C19*0.08</f>
        <v>160</v>
      </c>
      <c r="D9" s="8">
        <f t="shared" ref="D9:N9" si="2">D19*0.08</f>
        <v>144</v>
      </c>
      <c r="E9" s="8">
        <f t="shared" si="2"/>
        <v>144</v>
      </c>
      <c r="F9" s="8">
        <f t="shared" si="2"/>
        <v>152</v>
      </c>
      <c r="G9" s="8">
        <f t="shared" si="2"/>
        <v>190</v>
      </c>
      <c r="H9" s="8">
        <f t="shared" si="2"/>
        <v>152</v>
      </c>
      <c r="I9" s="8">
        <f t="shared" si="2"/>
        <v>152</v>
      </c>
      <c r="J9" s="8">
        <f t="shared" si="2"/>
        <v>152</v>
      </c>
      <c r="K9" s="8">
        <f t="shared" si="2"/>
        <v>160</v>
      </c>
      <c r="L9" s="8">
        <f t="shared" si="2"/>
        <v>160</v>
      </c>
      <c r="M9" s="8">
        <f t="shared" si="2"/>
        <v>200</v>
      </c>
      <c r="N9" s="8">
        <f t="shared" si="2"/>
        <v>160</v>
      </c>
    </row>
    <row r="10" spans="2:15" ht="3" customHeight="1" x14ac:dyDescent="0.25"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2:15" x14ac:dyDescent="0.25">
      <c r="B11" s="6" t="s">
        <v>13</v>
      </c>
      <c r="C11" s="11">
        <f t="shared" ref="C11:N11" si="3">SUM(C7:C10)</f>
        <v>18002</v>
      </c>
      <c r="D11" s="11">
        <f t="shared" si="3"/>
        <v>16201.8</v>
      </c>
      <c r="E11" s="11">
        <f t="shared" si="3"/>
        <v>16201.8</v>
      </c>
      <c r="F11" s="11">
        <f t="shared" si="3"/>
        <v>12641.4</v>
      </c>
      <c r="G11" s="11">
        <f t="shared" si="3"/>
        <v>15801.75</v>
      </c>
      <c r="H11" s="11">
        <f t="shared" si="3"/>
        <v>12641.4</v>
      </c>
      <c r="I11" s="11">
        <f t="shared" si="3"/>
        <v>16209.8</v>
      </c>
      <c r="J11" s="11">
        <f t="shared" si="3"/>
        <v>16209.8</v>
      </c>
      <c r="K11" s="11">
        <f t="shared" si="3"/>
        <v>18002</v>
      </c>
      <c r="L11" s="11">
        <f t="shared" si="3"/>
        <v>18002</v>
      </c>
      <c r="M11" s="11">
        <f t="shared" si="3"/>
        <v>22502.5</v>
      </c>
      <c r="N11" s="11">
        <f t="shared" si="3"/>
        <v>18002</v>
      </c>
    </row>
    <row r="12" spans="2:15" x14ac:dyDescent="0.25">
      <c r="B12" s="4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2:15" x14ac:dyDescent="0.25">
      <c r="B13" s="2" t="s">
        <v>15</v>
      </c>
      <c r="C13" s="8">
        <v>800</v>
      </c>
      <c r="D13" s="8">
        <v>800</v>
      </c>
      <c r="E13" s="8">
        <v>800</v>
      </c>
      <c r="F13" s="8">
        <v>800</v>
      </c>
      <c r="G13" s="8">
        <v>800</v>
      </c>
      <c r="H13" s="8">
        <v>800</v>
      </c>
      <c r="I13" s="8">
        <v>800</v>
      </c>
      <c r="J13" s="8">
        <v>800</v>
      </c>
      <c r="K13" s="8">
        <v>800</v>
      </c>
      <c r="L13" s="8">
        <v>800</v>
      </c>
      <c r="M13" s="8">
        <v>800</v>
      </c>
      <c r="N13" s="8">
        <v>800</v>
      </c>
    </row>
    <row r="14" spans="2:15" x14ac:dyDescent="0.25">
      <c r="B14" s="2" t="s">
        <v>16</v>
      </c>
      <c r="C14" s="8">
        <v>500</v>
      </c>
      <c r="D14" s="8">
        <v>500</v>
      </c>
      <c r="E14" s="8">
        <v>500</v>
      </c>
      <c r="F14" s="8">
        <v>300</v>
      </c>
      <c r="G14" s="8">
        <v>200</v>
      </c>
      <c r="H14" s="8">
        <v>200</v>
      </c>
      <c r="I14" s="8">
        <v>200</v>
      </c>
      <c r="J14" s="8">
        <v>200</v>
      </c>
      <c r="K14" s="8">
        <v>200</v>
      </c>
      <c r="L14" s="8">
        <v>300</v>
      </c>
      <c r="M14" s="8">
        <v>500</v>
      </c>
      <c r="N14" s="8">
        <v>500</v>
      </c>
    </row>
    <row r="15" spans="2:15" x14ac:dyDescent="0.25">
      <c r="B15" s="2" t="s">
        <v>39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2:15" x14ac:dyDescent="0.25">
      <c r="B16" s="2" t="s">
        <v>38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2:14" x14ac:dyDescent="0.25">
      <c r="B17" s="2" t="s">
        <v>30</v>
      </c>
      <c r="C17" s="8">
        <v>2000</v>
      </c>
      <c r="D17" s="8">
        <v>2000</v>
      </c>
      <c r="E17" s="8">
        <v>2000</v>
      </c>
      <c r="F17" s="8">
        <v>2000</v>
      </c>
      <c r="G17" s="8">
        <v>2000</v>
      </c>
      <c r="H17" s="8">
        <v>2000</v>
      </c>
      <c r="I17" s="8">
        <v>2000</v>
      </c>
      <c r="J17" s="8">
        <v>2000</v>
      </c>
      <c r="K17" s="8">
        <v>2000</v>
      </c>
      <c r="L17" s="8">
        <v>2000</v>
      </c>
      <c r="M17" s="8">
        <v>2000</v>
      </c>
      <c r="N17" s="8">
        <v>2000</v>
      </c>
    </row>
    <row r="18" spans="2:14" x14ac:dyDescent="0.25">
      <c r="B18" s="2" t="s">
        <v>37</v>
      </c>
      <c r="C18" s="8">
        <v>1000</v>
      </c>
      <c r="D18" s="8">
        <v>1000</v>
      </c>
      <c r="E18" s="8">
        <v>1000</v>
      </c>
      <c r="F18" s="8">
        <v>1000</v>
      </c>
      <c r="G18" s="8">
        <v>1000</v>
      </c>
      <c r="H18" s="8">
        <v>1000</v>
      </c>
      <c r="I18" s="8">
        <v>1000</v>
      </c>
      <c r="J18" s="8">
        <v>1000</v>
      </c>
      <c r="K18" s="8">
        <v>1000</v>
      </c>
      <c r="L18" s="8">
        <v>1000</v>
      </c>
      <c r="M18" s="8">
        <v>1000</v>
      </c>
      <c r="N18" s="8">
        <v>1000</v>
      </c>
    </row>
    <row r="19" spans="2:14" x14ac:dyDescent="0.25">
      <c r="B19" s="14" t="s">
        <v>36</v>
      </c>
      <c r="C19" s="15">
        <v>2000</v>
      </c>
      <c r="D19" s="15">
        <f>C19*0.9</f>
        <v>1800</v>
      </c>
      <c r="E19" s="15">
        <f>D19</f>
        <v>1800</v>
      </c>
      <c r="F19" s="15">
        <f>C19*0.95</f>
        <v>1900</v>
      </c>
      <c r="G19" s="15">
        <f>F19*1.25</f>
        <v>2375</v>
      </c>
      <c r="H19" s="15">
        <f>F19</f>
        <v>1900</v>
      </c>
      <c r="I19" s="15">
        <f>H19</f>
        <v>1900</v>
      </c>
      <c r="J19" s="15">
        <f>I19</f>
        <v>1900</v>
      </c>
      <c r="K19" s="15">
        <v>2000</v>
      </c>
      <c r="L19" s="15">
        <v>2000</v>
      </c>
      <c r="M19" s="15">
        <f>2000*1.25</f>
        <v>2500</v>
      </c>
      <c r="N19" s="15">
        <v>2000</v>
      </c>
    </row>
    <row r="20" spans="2:14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4" x14ac:dyDescent="0.25">
      <c r="B21" s="14" t="s">
        <v>23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</row>
    <row r="22" spans="2:14" x14ac:dyDescent="0.25">
      <c r="B22" s="14" t="s">
        <v>31</v>
      </c>
      <c r="C22" s="15">
        <v>750</v>
      </c>
      <c r="D22" s="15">
        <v>750</v>
      </c>
      <c r="E22" s="15">
        <v>750</v>
      </c>
      <c r="F22" s="15">
        <v>750</v>
      </c>
      <c r="G22" s="15">
        <v>750</v>
      </c>
      <c r="H22" s="15">
        <v>750</v>
      </c>
      <c r="I22" s="15">
        <v>750</v>
      </c>
      <c r="J22" s="15">
        <v>750</v>
      </c>
      <c r="K22" s="15">
        <v>750</v>
      </c>
      <c r="L22" s="15">
        <v>750</v>
      </c>
      <c r="M22" s="15">
        <v>750</v>
      </c>
      <c r="N22" s="15">
        <v>750</v>
      </c>
    </row>
    <row r="23" spans="2:14" x14ac:dyDescent="0.25">
      <c r="B23" s="14" t="s">
        <v>32</v>
      </c>
      <c r="C23" s="15">
        <v>300</v>
      </c>
      <c r="D23" s="15">
        <v>300</v>
      </c>
      <c r="E23" s="15">
        <v>300</v>
      </c>
      <c r="F23" s="15">
        <v>300</v>
      </c>
      <c r="G23" s="15">
        <v>300</v>
      </c>
      <c r="H23" s="15">
        <v>300</v>
      </c>
      <c r="I23" s="15">
        <v>300</v>
      </c>
      <c r="J23" s="15">
        <v>300</v>
      </c>
      <c r="K23" s="15">
        <v>300</v>
      </c>
      <c r="L23" s="15">
        <v>300</v>
      </c>
      <c r="M23" s="15">
        <v>300</v>
      </c>
      <c r="N23" s="15">
        <v>300</v>
      </c>
    </row>
    <row r="24" spans="2:14" x14ac:dyDescent="0.25">
      <c r="B24" s="14" t="s">
        <v>33</v>
      </c>
      <c r="C24" s="15">
        <v>125</v>
      </c>
      <c r="D24" s="15">
        <v>125</v>
      </c>
      <c r="E24" s="15">
        <v>125</v>
      </c>
      <c r="F24" s="15">
        <v>125</v>
      </c>
      <c r="G24" s="15">
        <v>125</v>
      </c>
      <c r="H24" s="15">
        <v>125</v>
      </c>
      <c r="I24" s="15">
        <v>125</v>
      </c>
      <c r="J24" s="15">
        <v>125</v>
      </c>
      <c r="K24" s="15">
        <v>125</v>
      </c>
      <c r="L24" s="15">
        <v>125</v>
      </c>
      <c r="M24" s="15">
        <v>125</v>
      </c>
      <c r="N24" s="15">
        <v>125</v>
      </c>
    </row>
    <row r="25" spans="2:14" x14ac:dyDescent="0.25">
      <c r="B25" s="2" t="s">
        <v>35</v>
      </c>
      <c r="C25" s="8">
        <v>1200</v>
      </c>
      <c r="D25" s="8">
        <v>1200</v>
      </c>
      <c r="E25" s="8">
        <v>1200</v>
      </c>
      <c r="F25" s="8">
        <v>1200</v>
      </c>
      <c r="G25" s="8">
        <v>550</v>
      </c>
      <c r="H25" s="8">
        <v>550</v>
      </c>
      <c r="I25" s="8">
        <v>550</v>
      </c>
      <c r="J25" s="8">
        <v>550</v>
      </c>
      <c r="K25" s="8">
        <v>800</v>
      </c>
      <c r="L25" s="8">
        <v>1000</v>
      </c>
      <c r="M25" s="8">
        <v>1200</v>
      </c>
      <c r="N25" s="8">
        <v>1200</v>
      </c>
    </row>
    <row r="26" spans="2:14" x14ac:dyDescent="0.25">
      <c r="B26" s="2" t="s">
        <v>34</v>
      </c>
      <c r="C26" s="8">
        <v>1000</v>
      </c>
      <c r="D26" s="8">
        <v>1000</v>
      </c>
      <c r="E26" s="8">
        <v>1000</v>
      </c>
      <c r="F26" s="8">
        <v>1000</v>
      </c>
      <c r="G26" s="8">
        <v>1000</v>
      </c>
      <c r="H26" s="8">
        <v>1000</v>
      </c>
      <c r="I26" s="8">
        <v>1000</v>
      </c>
      <c r="J26" s="8">
        <v>1000</v>
      </c>
      <c r="K26" s="8">
        <v>1000</v>
      </c>
      <c r="L26" s="8">
        <v>1000</v>
      </c>
      <c r="M26" s="8">
        <v>1000</v>
      </c>
      <c r="N26" s="8">
        <v>1000</v>
      </c>
    </row>
    <row r="27" spans="2:14" x14ac:dyDescent="0.25">
      <c r="B27" s="2" t="s">
        <v>24</v>
      </c>
      <c r="C27" s="8">
        <v>50</v>
      </c>
      <c r="D27" s="8">
        <v>50</v>
      </c>
      <c r="E27" s="8">
        <v>50</v>
      </c>
      <c r="F27" s="8">
        <v>50</v>
      </c>
      <c r="G27" s="8">
        <v>50</v>
      </c>
      <c r="H27" s="8">
        <v>50</v>
      </c>
      <c r="I27" s="8">
        <v>50</v>
      </c>
      <c r="J27" s="8">
        <v>50</v>
      </c>
      <c r="K27" s="8">
        <v>50</v>
      </c>
      <c r="L27" s="8">
        <v>50</v>
      </c>
      <c r="M27" s="8">
        <v>50</v>
      </c>
      <c r="N27" s="8">
        <v>50</v>
      </c>
    </row>
    <row r="28" spans="2:14" x14ac:dyDescent="0.25">
      <c r="B28" s="2" t="s">
        <v>17</v>
      </c>
      <c r="C28" s="8">
        <v>6250</v>
      </c>
      <c r="D28" s="8">
        <v>6250</v>
      </c>
      <c r="E28" s="8">
        <v>6250</v>
      </c>
      <c r="F28" s="8">
        <v>6250</v>
      </c>
      <c r="G28" s="8">
        <f>(6250/4)*5</f>
        <v>7812.5</v>
      </c>
      <c r="H28" s="8">
        <v>6250</v>
      </c>
      <c r="I28" s="8">
        <v>6250</v>
      </c>
      <c r="J28" s="8">
        <v>6250</v>
      </c>
      <c r="K28" s="8">
        <v>6250</v>
      </c>
      <c r="L28" s="8">
        <v>6250</v>
      </c>
      <c r="M28" s="8">
        <f>(6250/4)*5</f>
        <v>7812.5</v>
      </c>
      <c r="N28" s="8">
        <v>6250</v>
      </c>
    </row>
    <row r="29" spans="2:14" ht="3" customHeight="1" x14ac:dyDescent="0.2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2:14" x14ac:dyDescent="0.25">
      <c r="B30" s="6" t="s">
        <v>18</v>
      </c>
      <c r="C30" s="11">
        <f t="shared" ref="C30:N30" si="4">SUM(C13:C29)</f>
        <v>15975</v>
      </c>
      <c r="D30" s="11">
        <f t="shared" si="4"/>
        <v>15775</v>
      </c>
      <c r="E30" s="11">
        <f t="shared" si="4"/>
        <v>15775</v>
      </c>
      <c r="F30" s="11">
        <f t="shared" si="4"/>
        <v>15675</v>
      </c>
      <c r="G30" s="11">
        <f t="shared" si="4"/>
        <v>16962.5</v>
      </c>
      <c r="H30" s="11">
        <f t="shared" si="4"/>
        <v>14925</v>
      </c>
      <c r="I30" s="11">
        <f t="shared" si="4"/>
        <v>14925</v>
      </c>
      <c r="J30" s="11">
        <f t="shared" si="4"/>
        <v>14925</v>
      </c>
      <c r="K30" s="11">
        <f t="shared" si="4"/>
        <v>15275</v>
      </c>
      <c r="L30" s="11">
        <f t="shared" si="4"/>
        <v>15575</v>
      </c>
      <c r="M30" s="11">
        <f t="shared" si="4"/>
        <v>18037.5</v>
      </c>
      <c r="N30" s="11">
        <f t="shared" si="4"/>
        <v>15975</v>
      </c>
    </row>
    <row r="31" spans="2:14" x14ac:dyDescent="0.25">
      <c r="B31" s="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2:14" x14ac:dyDescent="0.25">
      <c r="B32" s="7" t="s">
        <v>19</v>
      </c>
      <c r="C32" s="11">
        <v>6000</v>
      </c>
      <c r="D32" s="11">
        <f>C34</f>
        <v>8027</v>
      </c>
      <c r="E32" s="11">
        <f t="shared" ref="E32:N32" si="5">D34</f>
        <v>8453.7999999999993</v>
      </c>
      <c r="F32" s="11">
        <f t="shared" si="5"/>
        <v>8880.5999999999985</v>
      </c>
      <c r="G32" s="11">
        <f t="shared" si="5"/>
        <v>5846.9999999999982</v>
      </c>
      <c r="H32" s="11">
        <f t="shared" si="5"/>
        <v>4686.2499999999982</v>
      </c>
      <c r="I32" s="11">
        <f t="shared" si="5"/>
        <v>2402.6499999999978</v>
      </c>
      <c r="J32" s="11">
        <f t="shared" si="5"/>
        <v>3687.4499999999971</v>
      </c>
      <c r="K32" s="11">
        <f t="shared" si="5"/>
        <v>4972.2499999999964</v>
      </c>
      <c r="L32" s="11">
        <f t="shared" si="5"/>
        <v>7699.2499999999964</v>
      </c>
      <c r="M32" s="11">
        <f t="shared" si="5"/>
        <v>10126.249999999996</v>
      </c>
      <c r="N32" s="11">
        <f t="shared" si="5"/>
        <v>14591.249999999996</v>
      </c>
    </row>
    <row r="33" spans="2:14" ht="15.75" thickBot="1" x14ac:dyDescent="0.3">
      <c r="B33" s="7" t="s">
        <v>20</v>
      </c>
      <c r="C33" s="11">
        <f t="shared" ref="C33:N33" si="6">C11-C30</f>
        <v>2027</v>
      </c>
      <c r="D33" s="11">
        <f t="shared" si="6"/>
        <v>426.79999999999927</v>
      </c>
      <c r="E33" s="11">
        <f t="shared" si="6"/>
        <v>426.79999999999927</v>
      </c>
      <c r="F33" s="11">
        <f t="shared" si="6"/>
        <v>-3033.6000000000004</v>
      </c>
      <c r="G33" s="11">
        <f t="shared" si="6"/>
        <v>-1160.75</v>
      </c>
      <c r="H33" s="11">
        <f t="shared" si="6"/>
        <v>-2283.6000000000004</v>
      </c>
      <c r="I33" s="11">
        <f t="shared" si="6"/>
        <v>1284.7999999999993</v>
      </c>
      <c r="J33" s="11">
        <f t="shared" si="6"/>
        <v>1284.7999999999993</v>
      </c>
      <c r="K33" s="11">
        <f t="shared" si="6"/>
        <v>2727</v>
      </c>
      <c r="L33" s="11">
        <f t="shared" si="6"/>
        <v>2427</v>
      </c>
      <c r="M33" s="11">
        <f t="shared" si="6"/>
        <v>4465</v>
      </c>
      <c r="N33" s="17">
        <f t="shared" si="6"/>
        <v>2027</v>
      </c>
    </row>
    <row r="34" spans="2:14" ht="15.75" thickBot="1" x14ac:dyDescent="0.3">
      <c r="B34" s="7" t="s">
        <v>21</v>
      </c>
      <c r="C34" s="11">
        <f>C32+C33</f>
        <v>8027</v>
      </c>
      <c r="D34" s="11">
        <f t="shared" ref="D34:N34" si="7">D32+D33</f>
        <v>8453.7999999999993</v>
      </c>
      <c r="E34" s="11">
        <f t="shared" si="7"/>
        <v>8880.5999999999985</v>
      </c>
      <c r="F34" s="11">
        <f t="shared" si="7"/>
        <v>5846.9999999999982</v>
      </c>
      <c r="G34" s="11">
        <f t="shared" si="7"/>
        <v>4686.2499999999982</v>
      </c>
      <c r="H34" s="11">
        <f t="shared" si="7"/>
        <v>2402.6499999999978</v>
      </c>
      <c r="I34" s="11">
        <f t="shared" si="7"/>
        <v>3687.4499999999971</v>
      </c>
      <c r="J34" s="11">
        <f t="shared" si="7"/>
        <v>4972.2499999999964</v>
      </c>
      <c r="K34" s="11">
        <f t="shared" si="7"/>
        <v>7699.2499999999964</v>
      </c>
      <c r="L34" s="11">
        <f t="shared" si="7"/>
        <v>10126.249999999996</v>
      </c>
      <c r="M34" s="16">
        <f t="shared" si="7"/>
        <v>14591.249999999996</v>
      </c>
      <c r="N34" s="18">
        <f t="shared" si="7"/>
        <v>16618.249999999996</v>
      </c>
    </row>
    <row r="36" spans="2:14" x14ac:dyDescent="0.25">
      <c r="B36" s="19" t="s">
        <v>40</v>
      </c>
    </row>
  </sheetData>
  <mergeCells count="2">
    <mergeCell ref="B3:N3"/>
    <mergeCell ref="M1:N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Fenton</dc:creator>
  <cp:lastModifiedBy>Steve Varnum</cp:lastModifiedBy>
  <dcterms:created xsi:type="dcterms:W3CDTF">2014-02-16T09:06:34Z</dcterms:created>
  <dcterms:modified xsi:type="dcterms:W3CDTF">2022-12-14T20:02:04Z</dcterms:modified>
</cp:coreProperties>
</file>