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nhclfserver\common\_COMMUNICATIONS LIBRARY\2024 MarCom Files\Files for Website - Rebranded\Childcare\"/>
    </mc:Choice>
  </mc:AlternateContent>
  <xr:revisionPtr revIDLastSave="0" documentId="13_ncr:1_{9D9B2B80-9E0C-4761-BDD0-AE682F85D028}" xr6:coauthVersionLast="47" xr6:coauthVersionMax="47" xr10:uidLastSave="{00000000-0000-0000-0000-000000000000}"/>
  <bookViews>
    <workbookView xWindow="-110" yWindow="-110" windowWidth="19420" windowHeight="10420" activeTab="5" xr2:uid="{485CFB96-2439-4370-8FFF-2F02C6660A0A}"/>
  </bookViews>
  <sheets>
    <sheet name="Instructions" sheetId="5" r:id="rId1"/>
    <sheet name="Staff" sheetId="3" r:id="rId2"/>
    <sheet name="Indirect Costs" sheetId="1" r:id="rId3"/>
    <sheet name="Direct Costs By Group" sheetId="2" r:id="rId4"/>
    <sheet name="Tuition" sheetId="6" r:id="rId5"/>
    <sheet name="Output" sheetId="4"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1" i="2" l="1"/>
  <c r="H21" i="2"/>
  <c r="G21" i="2"/>
  <c r="F21" i="2"/>
  <c r="E21" i="2"/>
  <c r="D21" i="2"/>
  <c r="C21" i="2"/>
  <c r="I35" i="6" l="1"/>
  <c r="J35" i="6" s="1"/>
  <c r="I34" i="6"/>
  <c r="J34" i="6" s="1"/>
  <c r="I33" i="6"/>
  <c r="J33" i="6" s="1"/>
  <c r="I32" i="6"/>
  <c r="J32" i="6" s="1"/>
  <c r="I31" i="6"/>
  <c r="J31" i="6" s="1"/>
  <c r="I30" i="6"/>
  <c r="J30" i="6" s="1"/>
  <c r="I29" i="6"/>
  <c r="G35" i="6"/>
  <c r="H35" i="6" s="1"/>
  <c r="G34" i="6"/>
  <c r="H34" i="6" s="1"/>
  <c r="G33" i="6"/>
  <c r="H33" i="6" s="1"/>
  <c r="G32" i="6"/>
  <c r="H32" i="6" s="1"/>
  <c r="G31" i="6"/>
  <c r="H31" i="6" s="1"/>
  <c r="G30" i="6"/>
  <c r="H30" i="6" s="1"/>
  <c r="G29" i="6"/>
  <c r="H29" i="6" s="1"/>
  <c r="K35" i="6" l="1"/>
  <c r="I6" i="2" s="1"/>
  <c r="I36" i="6"/>
  <c r="J29" i="6"/>
  <c r="J36" i="6" s="1"/>
  <c r="K31" i="6"/>
  <c r="E6" i="2" s="1"/>
  <c r="K30" i="6"/>
  <c r="D6" i="2" s="1"/>
  <c r="K32" i="6"/>
  <c r="F6" i="2" s="1"/>
  <c r="K33" i="6"/>
  <c r="G6" i="2" s="1"/>
  <c r="K34" i="6"/>
  <c r="H6" i="2" s="1"/>
  <c r="G36" i="6"/>
  <c r="H36" i="6"/>
  <c r="C11" i="4"/>
  <c r="C10" i="4"/>
  <c r="C9" i="4"/>
  <c r="C8" i="4"/>
  <c r="C7" i="4"/>
  <c r="C6" i="4"/>
  <c r="C5" i="4"/>
  <c r="K29" i="6" l="1"/>
  <c r="C6" i="2" s="1"/>
  <c r="J6" i="2" s="1"/>
  <c r="F7" i="2" s="1"/>
  <c r="F11" i="2" s="1"/>
  <c r="C12" i="4"/>
  <c r="F14" i="2" l="1"/>
  <c r="F13" i="2"/>
  <c r="F17" i="2"/>
  <c r="I7" i="2"/>
  <c r="I19" i="2" s="1"/>
  <c r="F18" i="2"/>
  <c r="F10" i="2"/>
  <c r="G7" i="2"/>
  <c r="G17" i="2" s="1"/>
  <c r="H7" i="2"/>
  <c r="H10" i="2" s="1"/>
  <c r="F19" i="2"/>
  <c r="F15" i="2"/>
  <c r="F9" i="2"/>
  <c r="F20" i="2" s="1"/>
  <c r="F24" i="2" s="1"/>
  <c r="C7" i="2"/>
  <c r="E7" i="2"/>
  <c r="F12" i="2"/>
  <c r="D7" i="2"/>
  <c r="D18" i="2" s="1"/>
  <c r="F16" i="2"/>
  <c r="I11" i="2" l="1"/>
  <c r="I15" i="2"/>
  <c r="I9" i="2"/>
  <c r="I20" i="2" s="1"/>
  <c r="I24" i="2" s="1"/>
  <c r="I13" i="2"/>
  <c r="I18" i="2"/>
  <c r="I10" i="2"/>
  <c r="I17" i="2"/>
  <c r="I14" i="2"/>
  <c r="I16" i="2"/>
  <c r="E9" i="2"/>
  <c r="E20" i="2" s="1"/>
  <c r="E24" i="2" s="1"/>
  <c r="I12" i="2"/>
  <c r="G16" i="2"/>
  <c r="E10" i="2"/>
  <c r="D10" i="2"/>
  <c r="E16" i="2"/>
  <c r="G9" i="2"/>
  <c r="G20" i="2" s="1"/>
  <c r="G24" i="2" s="1"/>
  <c r="E19" i="2"/>
  <c r="E12" i="2"/>
  <c r="D14" i="2"/>
  <c r="D17" i="2"/>
  <c r="H17" i="2"/>
  <c r="H13" i="2"/>
  <c r="D13" i="2"/>
  <c r="D16" i="2"/>
  <c r="G12" i="2"/>
  <c r="E15" i="2"/>
  <c r="H15" i="2"/>
  <c r="H18" i="2"/>
  <c r="H12" i="2"/>
  <c r="D19" i="2"/>
  <c r="G11" i="2"/>
  <c r="E17" i="2"/>
  <c r="H9" i="2"/>
  <c r="H20" i="2" s="1"/>
  <c r="H24" i="2" s="1"/>
  <c r="H19" i="2"/>
  <c r="D12" i="2"/>
  <c r="D15" i="2"/>
  <c r="G13" i="2"/>
  <c r="H14" i="2"/>
  <c r="H11" i="2"/>
  <c r="D9" i="2"/>
  <c r="D20" i="2" s="1"/>
  <c r="D24" i="2" s="1"/>
  <c r="H16" i="2"/>
  <c r="D11" i="2"/>
  <c r="G19" i="2"/>
  <c r="E13" i="2"/>
  <c r="G15" i="2"/>
  <c r="G18" i="2"/>
  <c r="G14" i="2"/>
  <c r="E14" i="2"/>
  <c r="C17" i="2"/>
  <c r="C16" i="2"/>
  <c r="C18" i="2"/>
  <c r="C14" i="2"/>
  <c r="C10" i="2"/>
  <c r="C13" i="2"/>
  <c r="C9" i="2"/>
  <c r="C20" i="2" s="1"/>
  <c r="C24" i="2" s="1"/>
  <c r="C11" i="2"/>
  <c r="C15" i="2"/>
  <c r="C19" i="2"/>
  <c r="C12" i="2"/>
  <c r="J7" i="2"/>
  <c r="G10" i="2"/>
  <c r="E18" i="2"/>
  <c r="E11" i="2"/>
  <c r="O10" i="4" l="1"/>
  <c r="O11" i="4"/>
  <c r="F13" i="6" l="1"/>
  <c r="L24" i="6"/>
  <c r="J24" i="6"/>
  <c r="H24" i="6"/>
  <c r="F24" i="6"/>
  <c r="D24" i="6"/>
  <c r="L13" i="6"/>
  <c r="J13" i="6"/>
  <c r="H13" i="6"/>
  <c r="D13" i="6"/>
  <c r="B8" i="4" l="1"/>
  <c r="B7" i="4"/>
  <c r="B5" i="4"/>
  <c r="B6" i="4"/>
  <c r="O6" i="4"/>
  <c r="O7" i="4" l="1"/>
  <c r="O5" i="4"/>
  <c r="O8" i="4"/>
  <c r="B9" i="4"/>
  <c r="O9" i="4"/>
  <c r="B10" i="4"/>
  <c r="D10" i="4" s="1"/>
  <c r="D34" i="6"/>
  <c r="E34" i="6" s="1"/>
  <c r="G10" i="4" s="1"/>
  <c r="B11" i="4"/>
  <c r="D11" i="4" s="1"/>
  <c r="D35" i="6"/>
  <c r="E35" i="6" s="1"/>
  <c r="G11" i="4" s="1"/>
  <c r="K36" i="6"/>
  <c r="B32" i="6"/>
  <c r="B35" i="6"/>
  <c r="C35" i="6" s="1"/>
  <c r="J11" i="4" s="1"/>
  <c r="L11" i="4" s="1"/>
  <c r="B30" i="6"/>
  <c r="B12" i="4" l="1"/>
  <c r="O12" i="4" s="1"/>
  <c r="E10" i="4"/>
  <c r="F10" i="4" s="1"/>
  <c r="I10" i="4" s="1"/>
  <c r="K10" i="4" s="1"/>
  <c r="E11" i="4"/>
  <c r="N11" i="4"/>
  <c r="C30" i="6"/>
  <c r="J6" i="4" s="1"/>
  <c r="L6" i="4" s="1"/>
  <c r="D30" i="6"/>
  <c r="E30" i="6" s="1"/>
  <c r="G6" i="4" s="1"/>
  <c r="C32" i="6"/>
  <c r="J8" i="4" s="1"/>
  <c r="L8" i="4" s="1"/>
  <c r="D32" i="6"/>
  <c r="E32" i="6" s="1"/>
  <c r="G8" i="4" s="1"/>
  <c r="N10" i="4"/>
  <c r="B31" i="6"/>
  <c r="B29" i="6"/>
  <c r="B34" i="6"/>
  <c r="C34" i="6" s="1"/>
  <c r="J10" i="4" s="1"/>
  <c r="L10" i="4" s="1"/>
  <c r="B33" i="6"/>
  <c r="B13" i="6"/>
  <c r="M10" i="4" l="1"/>
  <c r="C33" i="6"/>
  <c r="J9" i="4" s="1"/>
  <c r="L9" i="4" s="1"/>
  <c r="D33" i="6"/>
  <c r="E33" i="6" s="1"/>
  <c r="G9" i="4" s="1"/>
  <c r="C29" i="6"/>
  <c r="J5" i="4" s="1"/>
  <c r="D29" i="6"/>
  <c r="C31" i="6"/>
  <c r="J7" i="4" s="1"/>
  <c r="L7" i="4" s="1"/>
  <c r="D31" i="6"/>
  <c r="E31" i="6" s="1"/>
  <c r="G7" i="4" s="1"/>
  <c r="H10" i="4"/>
  <c r="B36" i="6"/>
  <c r="A12" i="6"/>
  <c r="A23" i="6" s="1"/>
  <c r="A11" i="6"/>
  <c r="A22" i="6" s="1"/>
  <c r="A10" i="6"/>
  <c r="A21" i="6" s="1"/>
  <c r="A9" i="6"/>
  <c r="A20" i="6" s="1"/>
  <c r="A8" i="6"/>
  <c r="A19" i="6" s="1"/>
  <c r="A7" i="6"/>
  <c r="A18" i="6" s="1"/>
  <c r="A6" i="6"/>
  <c r="A17" i="6" s="1"/>
  <c r="L5" i="4" l="1"/>
  <c r="C36" i="6"/>
  <c r="E29" i="6"/>
  <c r="G5" i="4" s="1"/>
  <c r="D36" i="6"/>
  <c r="E36" i="6" s="1"/>
  <c r="A30" i="6"/>
  <c r="A6" i="4"/>
  <c r="A7" i="4"/>
  <c r="A31" i="6"/>
  <c r="A35" i="6"/>
  <c r="A11" i="4"/>
  <c r="A8" i="4"/>
  <c r="A32" i="6"/>
  <c r="A9" i="4"/>
  <c r="A33" i="6"/>
  <c r="A29" i="6"/>
  <c r="A5" i="4"/>
  <c r="A34" i="6"/>
  <c r="A10" i="4"/>
  <c r="I5" i="2"/>
  <c r="H5" i="2"/>
  <c r="G5" i="2"/>
  <c r="F5" i="2"/>
  <c r="E5" i="2"/>
  <c r="D5" i="2"/>
  <c r="C5" i="2"/>
  <c r="C8" i="1"/>
  <c r="C9" i="1"/>
  <c r="C10" i="1"/>
  <c r="C11" i="1"/>
  <c r="C12" i="1"/>
  <c r="C13" i="1"/>
  <c r="C14" i="1"/>
  <c r="C15" i="1"/>
  <c r="C16" i="1"/>
  <c r="C17" i="1"/>
  <c r="C18" i="1"/>
  <c r="C19" i="1"/>
  <c r="C20" i="1"/>
  <c r="C21" i="1"/>
  <c r="C22" i="1"/>
  <c r="C23" i="1"/>
  <c r="C24" i="1"/>
  <c r="C25" i="1"/>
  <c r="C26" i="1"/>
  <c r="C27" i="1"/>
  <c r="C28" i="1"/>
  <c r="C29" i="1"/>
  <c r="C30" i="1"/>
  <c r="C7" i="1"/>
  <c r="M64" i="3"/>
  <c r="M12" i="3"/>
  <c r="E61" i="3"/>
  <c r="H61" i="3" s="1"/>
  <c r="I61" i="3" s="1"/>
  <c r="E60" i="3"/>
  <c r="H60" i="3" s="1"/>
  <c r="I60" i="3" s="1"/>
  <c r="E59" i="3"/>
  <c r="H59" i="3" s="1"/>
  <c r="I59" i="3" s="1"/>
  <c r="E58" i="3"/>
  <c r="H58" i="3" s="1"/>
  <c r="I58" i="3" s="1"/>
  <c r="E54" i="3"/>
  <c r="H54" i="3" s="1"/>
  <c r="I54" i="3" s="1"/>
  <c r="E53" i="3"/>
  <c r="H53" i="3" s="1"/>
  <c r="I53" i="3" s="1"/>
  <c r="E52" i="3"/>
  <c r="H52" i="3" s="1"/>
  <c r="I52" i="3" s="1"/>
  <c r="E51" i="3"/>
  <c r="H51" i="3" s="1"/>
  <c r="I51" i="3" s="1"/>
  <c r="E47" i="3"/>
  <c r="H47" i="3" s="1"/>
  <c r="I47" i="3" s="1"/>
  <c r="E46" i="3"/>
  <c r="H46" i="3" s="1"/>
  <c r="I46" i="3" s="1"/>
  <c r="E45" i="3"/>
  <c r="H45" i="3" s="1"/>
  <c r="I45" i="3" s="1"/>
  <c r="E44" i="3"/>
  <c r="H44" i="3" s="1"/>
  <c r="I44" i="3" s="1"/>
  <c r="E40" i="3"/>
  <c r="H40" i="3" s="1"/>
  <c r="I40" i="3" s="1"/>
  <c r="E39" i="3"/>
  <c r="H39" i="3" s="1"/>
  <c r="I39" i="3" s="1"/>
  <c r="E38" i="3"/>
  <c r="H38" i="3" s="1"/>
  <c r="I38" i="3" s="1"/>
  <c r="E37" i="3"/>
  <c r="H37" i="3" s="1"/>
  <c r="I37" i="3" s="1"/>
  <c r="E33" i="3"/>
  <c r="H33" i="3" s="1"/>
  <c r="I33" i="3" s="1"/>
  <c r="E32" i="3"/>
  <c r="H32" i="3" s="1"/>
  <c r="I32" i="3" s="1"/>
  <c r="E31" i="3"/>
  <c r="H31" i="3" s="1"/>
  <c r="I31" i="3" s="1"/>
  <c r="E30" i="3"/>
  <c r="H30" i="3" s="1"/>
  <c r="I30" i="3" s="1"/>
  <c r="E26" i="3"/>
  <c r="H26" i="3" s="1"/>
  <c r="I26" i="3" s="1"/>
  <c r="E25" i="3"/>
  <c r="H25" i="3" s="1"/>
  <c r="I25" i="3" s="1"/>
  <c r="E24" i="3"/>
  <c r="H24" i="3" s="1"/>
  <c r="I24" i="3" s="1"/>
  <c r="E23" i="3"/>
  <c r="H23" i="3" s="1"/>
  <c r="I23" i="3" s="1"/>
  <c r="E19" i="3"/>
  <c r="H19" i="3" s="1"/>
  <c r="I19" i="3" s="1"/>
  <c r="E18" i="3"/>
  <c r="H18" i="3" s="1"/>
  <c r="I18" i="3" s="1"/>
  <c r="E17" i="3"/>
  <c r="H17" i="3" s="1"/>
  <c r="I17" i="3" s="1"/>
  <c r="E16" i="3"/>
  <c r="H16" i="3" s="1"/>
  <c r="I16" i="3" s="1"/>
  <c r="E6" i="3"/>
  <c r="E7" i="3"/>
  <c r="E8" i="3"/>
  <c r="E9" i="3"/>
  <c r="E10" i="3"/>
  <c r="E11" i="3"/>
  <c r="K6" i="3" l="1"/>
  <c r="L6" i="3" s="1"/>
  <c r="H6" i="3"/>
  <c r="F6" i="3"/>
  <c r="K11" i="3"/>
  <c r="L11" i="3" s="1"/>
  <c r="F11" i="3"/>
  <c r="G11" i="3" s="1"/>
  <c r="H11" i="3"/>
  <c r="I11" i="3" s="1"/>
  <c r="K10" i="3"/>
  <c r="L10" i="3" s="1"/>
  <c r="F10" i="3"/>
  <c r="G10" i="3" s="1"/>
  <c r="H10" i="3"/>
  <c r="I10" i="3" s="1"/>
  <c r="K9" i="3"/>
  <c r="L9" i="3" s="1"/>
  <c r="F9" i="3"/>
  <c r="H9" i="3"/>
  <c r="K7" i="3"/>
  <c r="L7" i="3" s="1"/>
  <c r="F7" i="3"/>
  <c r="G7" i="3" s="1"/>
  <c r="H7" i="3"/>
  <c r="I7" i="3" s="1"/>
  <c r="K8" i="3"/>
  <c r="L8" i="3" s="1"/>
  <c r="F8" i="3"/>
  <c r="G8" i="3" s="1"/>
  <c r="H8" i="3"/>
  <c r="M65" i="3"/>
  <c r="L12" i="4"/>
  <c r="I8" i="3"/>
  <c r="K25" i="3"/>
  <c r="L25" i="3" s="1"/>
  <c r="I9" i="3"/>
  <c r="K24" i="3"/>
  <c r="L24" i="3" s="1"/>
  <c r="K26" i="3"/>
  <c r="L26" i="3" s="1"/>
  <c r="F26" i="3"/>
  <c r="G26" i="3" s="1"/>
  <c r="J26" i="3" s="1"/>
  <c r="K23" i="3"/>
  <c r="L23" i="3" s="1"/>
  <c r="E64" i="3"/>
  <c r="E12" i="3"/>
  <c r="K58" i="3"/>
  <c r="L58" i="3" s="1"/>
  <c r="K59" i="3"/>
  <c r="L59" i="3" s="1"/>
  <c r="K60" i="3"/>
  <c r="L60" i="3" s="1"/>
  <c r="K61" i="3"/>
  <c r="L61" i="3" s="1"/>
  <c r="F58" i="3"/>
  <c r="F59" i="3"/>
  <c r="G59" i="3" s="1"/>
  <c r="J59" i="3" s="1"/>
  <c r="F60" i="3"/>
  <c r="G60" i="3" s="1"/>
  <c r="J60" i="3" s="1"/>
  <c r="F61" i="3"/>
  <c r="G61" i="3" s="1"/>
  <c r="J61" i="3" s="1"/>
  <c r="K51" i="3"/>
  <c r="L51" i="3" s="1"/>
  <c r="K54" i="3"/>
  <c r="L54" i="3" s="1"/>
  <c r="F54" i="3"/>
  <c r="G54" i="3" s="1"/>
  <c r="J54" i="3" s="1"/>
  <c r="K52" i="3"/>
  <c r="L52" i="3" s="1"/>
  <c r="F53" i="3"/>
  <c r="G53" i="3" s="1"/>
  <c r="J53" i="3" s="1"/>
  <c r="K53" i="3"/>
  <c r="L53" i="3" s="1"/>
  <c r="F51" i="3"/>
  <c r="G51" i="3" s="1"/>
  <c r="J51" i="3" s="1"/>
  <c r="F52" i="3"/>
  <c r="G52" i="3" s="1"/>
  <c r="J52" i="3" s="1"/>
  <c r="K44" i="3"/>
  <c r="L44" i="3" s="1"/>
  <c r="K45" i="3"/>
  <c r="L45" i="3" s="1"/>
  <c r="K46" i="3"/>
  <c r="L46" i="3" s="1"/>
  <c r="K47" i="3"/>
  <c r="L47" i="3" s="1"/>
  <c r="F44" i="3"/>
  <c r="G44" i="3" s="1"/>
  <c r="J44" i="3" s="1"/>
  <c r="F45" i="3"/>
  <c r="G45" i="3" s="1"/>
  <c r="J45" i="3" s="1"/>
  <c r="F46" i="3"/>
  <c r="G46" i="3" s="1"/>
  <c r="J46" i="3" s="1"/>
  <c r="F47" i="3"/>
  <c r="G47" i="3" s="1"/>
  <c r="J47" i="3" s="1"/>
  <c r="K37" i="3"/>
  <c r="L37" i="3" s="1"/>
  <c r="K38" i="3"/>
  <c r="L38" i="3" s="1"/>
  <c r="K39" i="3"/>
  <c r="L39" i="3" s="1"/>
  <c r="K40" i="3"/>
  <c r="L40" i="3" s="1"/>
  <c r="F37" i="3"/>
  <c r="G37" i="3" s="1"/>
  <c r="J37" i="3" s="1"/>
  <c r="F38" i="3"/>
  <c r="G38" i="3" s="1"/>
  <c r="J38" i="3" s="1"/>
  <c r="F39" i="3"/>
  <c r="G39" i="3" s="1"/>
  <c r="J39" i="3" s="1"/>
  <c r="F40" i="3"/>
  <c r="G40" i="3" s="1"/>
  <c r="J40" i="3" s="1"/>
  <c r="K30" i="3"/>
  <c r="L30" i="3" s="1"/>
  <c r="K31" i="3"/>
  <c r="L31" i="3" s="1"/>
  <c r="K32" i="3"/>
  <c r="L32" i="3" s="1"/>
  <c r="K33" i="3"/>
  <c r="L33" i="3" s="1"/>
  <c r="F30" i="3"/>
  <c r="G30" i="3" s="1"/>
  <c r="J30" i="3" s="1"/>
  <c r="F31" i="3"/>
  <c r="G31" i="3" s="1"/>
  <c r="J31" i="3" s="1"/>
  <c r="F32" i="3"/>
  <c r="G32" i="3" s="1"/>
  <c r="J32" i="3" s="1"/>
  <c r="F33" i="3"/>
  <c r="G33" i="3" s="1"/>
  <c r="J33" i="3" s="1"/>
  <c r="F23" i="3"/>
  <c r="G23" i="3" s="1"/>
  <c r="J23" i="3" s="1"/>
  <c r="F24" i="3"/>
  <c r="G24" i="3" s="1"/>
  <c r="J24" i="3" s="1"/>
  <c r="F25" i="3"/>
  <c r="G25" i="3" s="1"/>
  <c r="J25" i="3" s="1"/>
  <c r="K19" i="3"/>
  <c r="L19" i="3" s="1"/>
  <c r="K16" i="3"/>
  <c r="L16" i="3" s="1"/>
  <c r="F19" i="3"/>
  <c r="G19" i="3" s="1"/>
  <c r="J19" i="3" s="1"/>
  <c r="K18" i="3"/>
  <c r="L18" i="3" s="1"/>
  <c r="F16" i="3"/>
  <c r="F17" i="3"/>
  <c r="G17" i="3" s="1"/>
  <c r="J17" i="3" s="1"/>
  <c r="K17" i="3"/>
  <c r="L17" i="3" s="1"/>
  <c r="F18" i="3"/>
  <c r="G18" i="3" s="1"/>
  <c r="J18" i="3" s="1"/>
  <c r="G9" i="3"/>
  <c r="J8" i="3" l="1"/>
  <c r="J9" i="3"/>
  <c r="N9" i="3" s="1"/>
  <c r="L12" i="3"/>
  <c r="N8" i="3"/>
  <c r="K12" i="3"/>
  <c r="J11" i="3"/>
  <c r="N11" i="3" s="1"/>
  <c r="E65" i="3"/>
  <c r="N26" i="3"/>
  <c r="J10" i="3"/>
  <c r="N10" i="3" s="1"/>
  <c r="N24" i="3"/>
  <c r="N23" i="3"/>
  <c r="N25" i="3"/>
  <c r="J7" i="3"/>
  <c r="N7" i="3" s="1"/>
  <c r="G16" i="3"/>
  <c r="G58" i="3"/>
  <c r="J58" i="3" s="1"/>
  <c r="K64" i="3"/>
  <c r="K65" i="3" s="1"/>
  <c r="F12" i="3"/>
  <c r="I6" i="3"/>
  <c r="I12" i="3" s="1"/>
  <c r="H12" i="3"/>
  <c r="N60" i="3"/>
  <c r="N59" i="3"/>
  <c r="N61" i="3"/>
  <c r="N53" i="3"/>
  <c r="N52" i="3"/>
  <c r="N54" i="3"/>
  <c r="N51" i="3"/>
  <c r="N45" i="3"/>
  <c r="N46" i="3"/>
  <c r="N44" i="3"/>
  <c r="N47" i="3"/>
  <c r="N39" i="3"/>
  <c r="N37" i="3"/>
  <c r="N38" i="3"/>
  <c r="N40" i="3"/>
  <c r="N32" i="3"/>
  <c r="N31" i="3"/>
  <c r="N33" i="3"/>
  <c r="N30" i="3"/>
  <c r="N17" i="3"/>
  <c r="N19" i="3"/>
  <c r="N18" i="3"/>
  <c r="G6" i="3"/>
  <c r="N12" i="3" l="1"/>
  <c r="B6" i="1"/>
  <c r="B31" i="1" s="1"/>
  <c r="N55" i="3"/>
  <c r="N48" i="3"/>
  <c r="N41" i="3"/>
  <c r="N34" i="3"/>
  <c r="N27" i="3"/>
  <c r="G12" i="3"/>
  <c r="J6" i="3"/>
  <c r="N58" i="3"/>
  <c r="J16" i="3"/>
  <c r="L64" i="3"/>
  <c r="L65" i="3" s="1"/>
  <c r="D6" i="4" l="1"/>
  <c r="D5" i="4"/>
  <c r="D8" i="4"/>
  <c r="D7" i="4"/>
  <c r="D9" i="4"/>
  <c r="C6" i="1"/>
  <c r="C31" i="1" s="1"/>
  <c r="F11" i="4"/>
  <c r="I11" i="4" s="1"/>
  <c r="K11" i="4" s="1"/>
  <c r="M11" i="4" s="1"/>
  <c r="N62" i="3"/>
  <c r="E8" i="4"/>
  <c r="E6" i="4"/>
  <c r="E7" i="4"/>
  <c r="E9" i="4"/>
  <c r="J64" i="3"/>
  <c r="N64" i="3" s="1"/>
  <c r="N65" i="3" s="1"/>
  <c r="N16" i="3"/>
  <c r="J12" i="3"/>
  <c r="N6" i="3"/>
  <c r="J65" i="3" l="1"/>
  <c r="H11" i="4"/>
  <c r="F7" i="4"/>
  <c r="F8" i="4"/>
  <c r="F9" i="4"/>
  <c r="F6" i="4"/>
  <c r="N20" i="3"/>
  <c r="I6" i="4" l="1"/>
  <c r="H6" i="4"/>
  <c r="I8" i="4"/>
  <c r="K8" i="4" s="1"/>
  <c r="H8" i="4"/>
  <c r="I9" i="4"/>
  <c r="K9" i="4" s="1"/>
  <c r="H9" i="4"/>
  <c r="I7" i="4"/>
  <c r="H7" i="4"/>
  <c r="E5" i="4"/>
  <c r="F5" i="4" s="1"/>
  <c r="N9" i="4" l="1"/>
  <c r="M9" i="4"/>
  <c r="N8" i="4"/>
  <c r="M8" i="4"/>
  <c r="N7" i="4"/>
  <c r="K7" i="4"/>
  <c r="M7" i="4" s="1"/>
  <c r="N6" i="4"/>
  <c r="K6" i="4"/>
  <c r="M6" i="4" s="1"/>
  <c r="I5" i="4"/>
  <c r="H5" i="4"/>
  <c r="N5" i="4" l="1"/>
  <c r="K5" i="4"/>
  <c r="K12" i="4" l="1"/>
  <c r="M5" i="4"/>
  <c r="M12" i="4" s="1"/>
</calcChain>
</file>

<file path=xl/sharedStrings.xml><?xml version="1.0" encoding="utf-8"?>
<sst xmlns="http://schemas.openxmlformats.org/spreadsheetml/2006/main" count="262" uniqueCount="158">
  <si>
    <t>Hours Per Week</t>
  </si>
  <si>
    <t>Annual</t>
  </si>
  <si>
    <t>Monthly</t>
  </si>
  <si>
    <t>Other Monthly Benefits</t>
  </si>
  <si>
    <t>Total Monthly Cost</t>
  </si>
  <si>
    <t>Director</t>
  </si>
  <si>
    <t>Other Staff 2</t>
  </si>
  <si>
    <t>Other Staff 3</t>
  </si>
  <si>
    <t>Other Staff 4</t>
  </si>
  <si>
    <t>Other Staff 5</t>
  </si>
  <si>
    <t>Cleaning</t>
  </si>
  <si>
    <t>Food</t>
  </si>
  <si>
    <t>Insurance</t>
  </si>
  <si>
    <t>Other</t>
  </si>
  <si>
    <t>Maintenance</t>
  </si>
  <si>
    <t>Postage</t>
  </si>
  <si>
    <t>Printing</t>
  </si>
  <si>
    <t>Real Estate Taxes</t>
  </si>
  <si>
    <t xml:space="preserve">Rent or Mortgage </t>
  </si>
  <si>
    <t xml:space="preserve">Building/Equipment Repairs </t>
  </si>
  <si>
    <t>Telephone/Internet</t>
  </si>
  <si>
    <t>Transportation</t>
  </si>
  <si>
    <t>Licenses</t>
  </si>
  <si>
    <t>Bank Service Charges</t>
  </si>
  <si>
    <t>Dues and Subscriptions</t>
  </si>
  <si>
    <t>Miscellaneous</t>
  </si>
  <si>
    <t>Total</t>
  </si>
  <si>
    <t>Hourly Rate*</t>
  </si>
  <si>
    <t>Taxable Wages for FED UE</t>
  </si>
  <si>
    <t>Annual FED UE</t>
  </si>
  <si>
    <t>Taxable Wages for State UE</t>
  </si>
  <si>
    <t>Annual State UE</t>
  </si>
  <si>
    <t>State UE Rate</t>
  </si>
  <si>
    <t>FED UE Rate</t>
  </si>
  <si>
    <t>Administrative and Other Staff</t>
  </si>
  <si>
    <t>* Calculate an hourly rate for salaried employees</t>
  </si>
  <si>
    <t>Position</t>
  </si>
  <si>
    <t>Teaching Staff</t>
  </si>
  <si>
    <t>Infant Room</t>
  </si>
  <si>
    <t>Toddler Room</t>
  </si>
  <si>
    <t>Preschool Room</t>
  </si>
  <si>
    <t xml:space="preserve">   Lead Teacher</t>
  </si>
  <si>
    <t xml:space="preserve">   Assistant Teacher</t>
  </si>
  <si>
    <t xml:space="preserve">   Aide</t>
  </si>
  <si>
    <t xml:space="preserve">   Other</t>
  </si>
  <si>
    <t>Before/After School</t>
  </si>
  <si>
    <t>Summer School</t>
  </si>
  <si>
    <t>Other Room/Group</t>
  </si>
  <si>
    <t>Monthly FICA</t>
  </si>
  <si>
    <t>Room/Position</t>
  </si>
  <si>
    <t>Monthy UE</t>
  </si>
  <si>
    <t>Indirect Costs: Costs that support the entire center; not specific to a classroom or age group.</t>
  </si>
  <si>
    <t>Expenses</t>
  </si>
  <si>
    <t>Average Monthly Cost*</t>
  </si>
  <si>
    <t>*If expense is not incurred monthly, determine the annual cost and divide by 12 to calculate the average monthly cost</t>
  </si>
  <si>
    <t>Total Monthly Expense</t>
  </si>
  <si>
    <t>Utilities (heat, water, electric, trash)</t>
  </si>
  <si>
    <t>Professional Services (Legal, Accounting, Consultants)</t>
  </si>
  <si>
    <t>Office Supplies</t>
  </si>
  <si>
    <t>Travel</t>
  </si>
  <si>
    <t>Meetings</t>
  </si>
  <si>
    <t>Annual Cost</t>
  </si>
  <si>
    <t>Source: Kim Votta Consulting</t>
  </si>
  <si>
    <t>Payroll (wages, benefits, and taxes)</t>
  </si>
  <si>
    <t>Professional Development</t>
  </si>
  <si>
    <t>Program Supplies (consumables)</t>
  </si>
  <si>
    <t>Educational Material/Equipment</t>
  </si>
  <si>
    <t>Field Trips</t>
  </si>
  <si>
    <t>Educational Consultants</t>
  </si>
  <si>
    <t>Total Room/Group Costs</t>
  </si>
  <si>
    <t xml:space="preserve">Direct Costs: Costs that are specific to each room or group. </t>
  </si>
  <si>
    <t>Tuition Discounts</t>
  </si>
  <si>
    <t>Expense Adjustment: Food Income**</t>
  </si>
  <si>
    <t>** Enter as a negative as food program income will reduce overall food expense</t>
  </si>
  <si>
    <t>All Teaching Staff</t>
  </si>
  <si>
    <t>Monthly Wages</t>
  </si>
  <si>
    <t>Other Monthly Benefits**</t>
  </si>
  <si>
    <t>** Input monthly benefit costs, if applicable (e.g. health, dental, disability insurance)</t>
  </si>
  <si>
    <t>Admin Assistant</t>
  </si>
  <si>
    <t>Rate</t>
  </si>
  <si>
    <t># enrolled</t>
  </si>
  <si>
    <t>Total*</t>
  </si>
  <si>
    <t>Total Revenue Per Week</t>
  </si>
  <si>
    <t>Utilization Rate</t>
  </si>
  <si>
    <t>half-days</t>
  </si>
  <si>
    <t>half-day</t>
  </si>
  <si>
    <t>Color Key:</t>
  </si>
  <si>
    <t>Data input cells</t>
  </si>
  <si>
    <t>Formula cells</t>
  </si>
  <si>
    <t>Formula cells + pulls from other worksheet</t>
  </si>
  <si>
    <t>Administrative and Other Staff (wages, benefits, and taxes)</t>
  </si>
  <si>
    <t>Advertising/Promotion</t>
  </si>
  <si>
    <t>Total Cost</t>
  </si>
  <si>
    <t>Tuition</t>
  </si>
  <si>
    <t>Net Income</t>
  </si>
  <si>
    <t>Per Month for Enrolled Children</t>
  </si>
  <si>
    <t>Enrollment Metrics</t>
  </si>
  <si>
    <t>Annualized for Enrolled Children</t>
  </si>
  <si>
    <t>B/A School*</t>
  </si>
  <si>
    <t>Summer School*</t>
  </si>
  <si>
    <t>Adjust number of weeks from 52 to the # of weeks the B/A School program is run in your center.</t>
  </si>
  <si>
    <t>Adjust number of weeks from 52 to the # of weeks the Summer School program is run in your center.</t>
  </si>
  <si>
    <t>Instructions:</t>
  </si>
  <si>
    <t>CAUTION:  DO NOT DELETE ANY ROWS OR COLUMNS AND DO NOT OVERWRITE ANY FORMULAS IN THE ATTACHED SHEETS.</t>
  </si>
  <si>
    <t>Limitations:</t>
  </si>
  <si>
    <t xml:space="preserve">Generally, you should only have to complete the cells that are highlighted in Light Blue.  </t>
  </si>
  <si>
    <t>2. Then proceed to the Indirect Costs worksheet. Enter the typical or average monthly expense for each expense line item.</t>
  </si>
  <si>
    <t>Share of Total Enrollment</t>
  </si>
  <si>
    <t>Monthly Cost</t>
  </si>
  <si>
    <t>* If expense is not incurred monthly, determine the annual cost and divide by 12 to calculate the average monthly cost</t>
  </si>
  <si>
    <t>* Some center directors consider a room full at levels lower than what the room is licensed for.  If this applies to your center, use the number you consider as your ideal capacity when determining capacity.</t>
  </si>
  <si>
    <t>5.  Proceed to the Output worksheet. Enter the number of weeks that the Before/After School and Summer School program runs. All other information should automatically calculate for you.</t>
  </si>
  <si>
    <t>* All totals exclude Summer School to avoid double counting.</t>
  </si>
  <si>
    <t>Units/Week~</t>
  </si>
  <si>
    <t>full-days</t>
  </si>
  <si>
    <t>full-day</t>
  </si>
  <si>
    <t>~ Totals exclude Summer School to avoid double counting.</t>
  </si>
  <si>
    <t># of children enrolled~</t>
  </si>
  <si>
    <t xml:space="preserve"> Capacity~</t>
  </si>
  <si>
    <t>FICA Rate</t>
  </si>
  <si>
    <t>Total All Staff</t>
  </si>
  <si>
    <t>Licensed/Ideal Capacity</t>
  </si>
  <si>
    <t>***</t>
  </si>
  <si>
    <t>*** Total excludes Summer School to avoid double counting.</t>
  </si>
  <si>
    <t>Per Week Tuition</t>
  </si>
  <si>
    <t>Per Month Tuition</t>
  </si>
  <si>
    <t>^^ Average tuition/month = Avg Tuition/Week x 4</t>
  </si>
  <si>
    <t>Full-Days Used</t>
  </si>
  <si>
    <t>Half-Days Used</t>
  </si>
  <si>
    <t>TOTAL* FTE</t>
  </si>
  <si>
    <t>Avg Tuition/ Month^^</t>
  </si>
  <si>
    <t>^ Average tuition/week = Per Week Tuition (Column B)/Total FTE K</t>
  </si>
  <si>
    <t>Indirect Cost Per Child</t>
  </si>
  <si>
    <t>Direct Cost Per Child</t>
  </si>
  <si>
    <t>Total Cost Per Child</t>
  </si>
  <si>
    <t>Avg. Tuition Per Child</t>
  </si>
  <si>
    <t>Net Income Per Child</t>
  </si>
  <si>
    <t>4.  Now proceed to the Tuition worksheet. The worksheet allows you to enter tuition rates for 10 different child care rates per classroom (from 1 to 5 full days, and 1 to 5 half days.) Then enter each of your child care rates for each classroom and the number of children enrolled for each rate.  This worksheet will automatically calculate the weekly and monthly revenue in each group/room as well as the full-time equivalent enrollment for each group/room.</t>
  </si>
  <si>
    <t>3. Then proceed to the Direct Costs worksheet. First, enter your licensed capacity* for each classroom. Make sure you do not forget to fill in your licensed capacity in this worksheet. If you don't, the other worksheets will not calculate properly. Enter the typical or average monthly expense for each expense line item in Column B. Expenses are allocated based on a group or room's percent share of licensed/ideal capacity except for Tuition expense and Food Income. If you offer tuition discounts, enter the the average monthly amount of the discounts for each group/room in the column designated for that group/room. For example, enter the average monthly tuition discount provided to infants in Column C. The discount is considered an expense. If you receive Food Income to support a food program, enter the average monthly amount the of food income received for each group/room in the column designated for that group/room. For example, enter the average monthly food income received for the infant group/room in Column C. Enter the food income amounts as a negative, as the income offsets the cost of food. Teaching wages are pulled from the Staff worksheet.</t>
  </si>
  <si>
    <t>Base wages</t>
  </si>
  <si>
    <t>State</t>
  </si>
  <si>
    <t>Federal</t>
  </si>
  <si>
    <t>1. Start with the Staff worksheet. Enter the job titles or names of each staff person, their weekly hours, and hourly rate. Enter the wage base for state and federal unemployment tax. Figure out your payroll tax rate (FICA, Medicare, SUTA, FUTA). Enter any benefits you pay staff as a monthly dollar amount in column M.</t>
  </si>
  <si>
    <t>Subtotal Program Costs Allocated by % of capacity</t>
  </si>
  <si>
    <t>No. of Weeks Per Year</t>
  </si>
  <si>
    <t>* Before/After School &amp; Summer School Adjusted to reflect income and expense for # of weeks each program is run. Input # of weeks for each program in cells K2 and L2. You must enter a value between 0 and 52 for each program.</t>
  </si>
  <si>
    <t>Enrollment</t>
  </si>
  <si>
    <r>
      <t xml:space="preserve">~ To calculate full-time equivalent, it is assumed there are </t>
    </r>
    <r>
      <rPr>
        <i/>
        <u/>
        <sz val="9"/>
        <color theme="1"/>
        <rFont val="Work Sans"/>
      </rPr>
      <t>five full-day units</t>
    </r>
    <r>
      <rPr>
        <i/>
        <sz val="9"/>
        <color theme="1"/>
        <rFont val="Work Sans"/>
      </rPr>
      <t xml:space="preserve"> or </t>
    </r>
    <r>
      <rPr>
        <i/>
        <u/>
        <sz val="9"/>
        <color theme="1"/>
        <rFont val="Work Sans"/>
      </rPr>
      <t>ten half-day units</t>
    </r>
    <r>
      <rPr>
        <i/>
        <sz val="9"/>
        <color theme="1"/>
        <rFont val="Work Sans"/>
      </rPr>
      <t xml:space="preserve"> available each week.</t>
    </r>
  </si>
  <si>
    <t>Business of Child Care worksheet</t>
  </si>
  <si>
    <t>Avg Tuition/
Week^</t>
  </si>
  <si>
    <t>FTE Enrolled/
FullDay</t>
  </si>
  <si>
    <t>FTE Enrolled/
Half Day</t>
  </si>
  <si>
    <t>The workbook does not take into account other income sources, such as grants and fundraising.</t>
  </si>
  <si>
    <r>
      <rPr>
        <b/>
        <u/>
        <sz val="9"/>
        <color theme="1"/>
        <rFont val="Work Sans"/>
      </rPr>
      <t>Indirect Cost Per Child</t>
    </r>
    <r>
      <rPr>
        <sz val="9"/>
        <color theme="1"/>
        <rFont val="Work Sans"/>
      </rPr>
      <t xml:space="preserve"> = Indirect Cost Per Month * Percent of Total Capacity)/Full-time equivalent enrollment </t>
    </r>
  </si>
  <si>
    <r>
      <rPr>
        <b/>
        <u/>
        <sz val="9"/>
        <color theme="1"/>
        <rFont val="Work Sans"/>
      </rPr>
      <t>Direct Cost Per Child</t>
    </r>
    <r>
      <rPr>
        <sz val="9"/>
        <color theme="1"/>
        <rFont val="Work Sans"/>
      </rPr>
      <t xml:space="preserve"> = Direct Cost Per Month/Full-time equivalent enrollment</t>
    </r>
  </si>
  <si>
    <r>
      <rPr>
        <b/>
        <u/>
        <sz val="9"/>
        <color theme="1"/>
        <rFont val="Work Sans"/>
      </rPr>
      <t>Number of Children to Breakeven</t>
    </r>
    <r>
      <rPr>
        <sz val="9"/>
        <color theme="1"/>
        <rFont val="Work Sans"/>
      </rPr>
      <t xml:space="preserve"> is calculated by dividing monthly expenses by the monthly tuition per child.</t>
    </r>
  </si>
  <si>
    <r>
      <rPr>
        <b/>
        <u/>
        <sz val="9"/>
        <color theme="1"/>
        <rFont val="Work Sans"/>
      </rPr>
      <t>Utilization Rate</t>
    </r>
    <r>
      <rPr>
        <sz val="9"/>
        <color theme="1"/>
        <rFont val="Work Sans"/>
      </rPr>
      <t xml:space="preserve"> = Amount of capacity per classroom used based on current enrollment. Higher enrollment equals a higher utilization rate. Knowing your historical utilization rate is helpful in budgeting. Aim for 90% of higher overall utilization rate.</t>
    </r>
  </si>
  <si>
    <t># of Children to Break Even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</si>
</sst>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35">
    <font>
      <sz val="11"/>
      <color theme="1"/>
      <name val="Calibri"/>
      <family val="2"/>
      <scheme val="minor"/>
    </font>
    <font>
      <sz val="11"/>
      <color theme="1"/>
      <name val="Calibri"/>
      <family val="2"/>
      <scheme val="minor"/>
    </font>
    <font>
      <sz val="8"/>
      <name val="Calibri"/>
      <family val="2"/>
      <scheme val="minor"/>
    </font>
    <font>
      <u/>
      <sz val="11"/>
      <color theme="10"/>
      <name val="Calibri"/>
      <family val="2"/>
      <scheme val="minor"/>
    </font>
    <font>
      <sz val="11"/>
      <color theme="1"/>
      <name val="Work Sana"/>
    </font>
    <font>
      <b/>
      <sz val="9"/>
      <color theme="1"/>
      <name val="Work Sana"/>
    </font>
    <font>
      <sz val="9"/>
      <color theme="1"/>
      <name val="Work Sana"/>
    </font>
    <font>
      <b/>
      <sz val="11"/>
      <color theme="1"/>
      <name val="Work Sana"/>
    </font>
    <font>
      <sz val="11"/>
      <color theme="1"/>
      <name val="Work Sans"/>
    </font>
    <font>
      <b/>
      <sz val="9"/>
      <color theme="1"/>
      <name val="Work Sans"/>
    </font>
    <font>
      <sz val="9"/>
      <color theme="1"/>
      <name val="Work Sans"/>
    </font>
    <font>
      <b/>
      <sz val="11"/>
      <color theme="1"/>
      <name val="Work Sans"/>
    </font>
    <font>
      <i/>
      <u/>
      <sz val="11"/>
      <color theme="1"/>
      <name val="Work Sans"/>
    </font>
    <font>
      <i/>
      <sz val="9"/>
      <color theme="1"/>
      <name val="Work Sans"/>
    </font>
    <font>
      <i/>
      <u/>
      <sz val="9"/>
      <color theme="1"/>
      <name val="Work Sans"/>
    </font>
    <font>
      <b/>
      <sz val="14"/>
      <color theme="1"/>
      <name val="Work Sans"/>
    </font>
    <font>
      <u/>
      <sz val="11"/>
      <color theme="1"/>
      <name val="Work Sans"/>
    </font>
    <font>
      <b/>
      <u/>
      <sz val="11"/>
      <color theme="1"/>
      <name val="Work Sans"/>
    </font>
    <font>
      <b/>
      <i/>
      <sz val="11"/>
      <color theme="1"/>
      <name val="Work Sans"/>
    </font>
    <font>
      <i/>
      <sz val="11"/>
      <color theme="1"/>
      <name val="Work Sans"/>
    </font>
    <font>
      <b/>
      <sz val="11"/>
      <name val="Work Sans"/>
    </font>
    <font>
      <b/>
      <u/>
      <sz val="11"/>
      <name val="Work Sans"/>
    </font>
    <font>
      <sz val="11"/>
      <name val="Work Sans"/>
    </font>
    <font>
      <u val="singleAccounting"/>
      <sz val="11"/>
      <name val="Work Sans"/>
    </font>
    <font>
      <i/>
      <sz val="9"/>
      <name val="Work Sans"/>
    </font>
    <font>
      <b/>
      <u/>
      <sz val="11"/>
      <name val="Work Sana"/>
    </font>
    <font>
      <sz val="11"/>
      <name val="Work Sana"/>
    </font>
    <font>
      <b/>
      <sz val="11"/>
      <name val="Work Sana"/>
    </font>
    <font>
      <i/>
      <sz val="9"/>
      <name val="Work Sana"/>
    </font>
    <font>
      <i/>
      <u/>
      <sz val="11"/>
      <name val="Work Sans"/>
    </font>
    <font>
      <u/>
      <sz val="11"/>
      <color theme="10"/>
      <name val="Work sans"/>
    </font>
    <font>
      <b/>
      <sz val="10"/>
      <name val="Work sans"/>
    </font>
    <font>
      <sz val="10"/>
      <color indexed="8"/>
      <name val="Work sans"/>
    </font>
    <font>
      <sz val="8"/>
      <color theme="1"/>
      <name val="Work Sans"/>
    </font>
    <font>
      <b/>
      <u/>
      <sz val="9"/>
      <color theme="1"/>
      <name val="Work Sans"/>
    </font>
  </fonts>
  <fills count="8">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bottom/>
      <diagonal/>
    </border>
    <border>
      <left style="double">
        <color indexed="64"/>
      </left>
      <right style="thin">
        <color indexed="64"/>
      </right>
      <top style="thin">
        <color indexed="64"/>
      </top>
      <bottom style="thin">
        <color indexed="64"/>
      </bottom>
      <diagonal/>
    </border>
    <border>
      <left style="double">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double">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double">
        <color indexed="64"/>
      </left>
      <right/>
      <top style="thin">
        <color indexed="64"/>
      </top>
      <bottom/>
      <diagonal/>
    </border>
    <border>
      <left style="thin">
        <color indexed="64"/>
      </left>
      <right style="thin">
        <color indexed="64"/>
      </right>
      <top style="thin">
        <color indexed="64"/>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cellStyleXfs>
  <cellXfs count="149">
    <xf numFmtId="0" fontId="0" fillId="0" borderId="0" xfId="0"/>
    <xf numFmtId="0" fontId="4" fillId="0" borderId="0" xfId="0" applyFont="1"/>
    <xf numFmtId="0" fontId="5" fillId="0" borderId="0" xfId="0" applyFont="1" applyAlignment="1">
      <alignment horizontal="right"/>
    </xf>
    <xf numFmtId="0" fontId="6" fillId="2" borderId="0" xfId="0" applyFont="1" applyFill="1" applyAlignment="1">
      <alignment horizontal="left"/>
    </xf>
    <xf numFmtId="0" fontId="6" fillId="5" borderId="0" xfId="0" applyFont="1" applyFill="1" applyAlignment="1">
      <alignment horizontal="left"/>
    </xf>
    <xf numFmtId="0" fontId="4" fillId="5" borderId="0" xfId="0" applyFont="1" applyFill="1" applyAlignment="1">
      <alignment horizontal="left"/>
    </xf>
    <xf numFmtId="0" fontId="4" fillId="5" borderId="0" xfId="0" applyFont="1" applyFill="1"/>
    <xf numFmtId="0" fontId="8" fillId="0" borderId="0" xfId="0" applyFont="1"/>
    <xf numFmtId="0" fontId="8" fillId="0" borderId="0" xfId="0" applyFont="1" applyAlignment="1">
      <alignment horizontal="center"/>
    </xf>
    <xf numFmtId="0" fontId="9" fillId="0" borderId="0" xfId="0" applyFont="1" applyAlignment="1">
      <alignment horizontal="right"/>
    </xf>
    <xf numFmtId="0" fontId="10" fillId="2" borderId="0" xfId="0" applyFont="1" applyFill="1" applyAlignment="1">
      <alignment horizontal="left"/>
    </xf>
    <xf numFmtId="0" fontId="10" fillId="3" borderId="0" xfId="0" applyFont="1" applyFill="1" applyAlignment="1">
      <alignment horizontal="center"/>
    </xf>
    <xf numFmtId="0" fontId="10" fillId="5" borderId="0" xfId="0" applyFont="1" applyFill="1" applyAlignment="1">
      <alignment horizontal="left"/>
    </xf>
    <xf numFmtId="0" fontId="8" fillId="5" borderId="0" xfId="0" applyFont="1" applyFill="1" applyAlignment="1">
      <alignment horizontal="left"/>
    </xf>
    <xf numFmtId="0" fontId="8" fillId="5" borderId="0" xfId="0" applyFont="1" applyFill="1"/>
    <xf numFmtId="0" fontId="11" fillId="6" borderId="6" xfId="0" applyFont="1" applyFill="1" applyBorder="1" applyAlignment="1">
      <alignment horizontal="center"/>
    </xf>
    <xf numFmtId="0" fontId="11" fillId="0" borderId="1" xfId="0" applyFont="1" applyBorder="1" applyAlignment="1">
      <alignment horizontal="center" wrapText="1"/>
    </xf>
    <xf numFmtId="0" fontId="12" fillId="0" borderId="1" xfId="0" applyFont="1" applyBorder="1" applyAlignment="1">
      <alignment horizontal="center"/>
    </xf>
    <xf numFmtId="0" fontId="8" fillId="5" borderId="1" xfId="0" applyFont="1" applyFill="1" applyBorder="1"/>
    <xf numFmtId="0" fontId="11" fillId="2" borderId="1" xfId="0" applyFont="1" applyFill="1" applyBorder="1" applyAlignment="1">
      <alignment horizontal="center"/>
    </xf>
    <xf numFmtId="44" fontId="8" fillId="2" borderId="1" xfId="1" applyFont="1" applyFill="1" applyBorder="1"/>
    <xf numFmtId="0" fontId="8" fillId="2" borderId="1" xfId="0" applyFont="1" applyFill="1" applyBorder="1"/>
    <xf numFmtId="0" fontId="11" fillId="0" borderId="1" xfId="0" applyFont="1" applyBorder="1" applyAlignment="1">
      <alignment horizontal="right"/>
    </xf>
    <xf numFmtId="0" fontId="11" fillId="3" borderId="1" xfId="0" applyFont="1" applyFill="1" applyBorder="1" applyAlignment="1">
      <alignment horizontal="center"/>
    </xf>
    <xf numFmtId="0" fontId="8" fillId="7" borderId="1" xfId="0" applyFont="1" applyFill="1" applyBorder="1"/>
    <xf numFmtId="0" fontId="11" fillId="7" borderId="1" xfId="0" applyFont="1" applyFill="1" applyBorder="1" applyAlignment="1">
      <alignment horizontal="center"/>
    </xf>
    <xf numFmtId="0" fontId="13" fillId="0" borderId="0" xfId="0" applyFont="1"/>
    <xf numFmtId="0" fontId="8" fillId="3" borderId="1" xfId="0" applyFont="1" applyFill="1" applyBorder="1"/>
    <xf numFmtId="0" fontId="8" fillId="7" borderId="0" xfId="0" applyFont="1" applyFill="1"/>
    <xf numFmtId="44" fontId="8" fillId="2" borderId="1" xfId="1" applyFont="1" applyFill="1" applyBorder="1" applyAlignment="1">
      <alignment horizontal="center"/>
    </xf>
    <xf numFmtId="0" fontId="8" fillId="7" borderId="1" xfId="0" applyFont="1" applyFill="1" applyBorder="1" applyAlignment="1">
      <alignment horizontal="center"/>
    </xf>
    <xf numFmtId="0" fontId="11" fillId="0" borderId="0" xfId="0" applyFont="1" applyAlignment="1">
      <alignment horizontal="center"/>
    </xf>
    <xf numFmtId="0" fontId="11" fillId="0" borderId="1" xfId="0" applyFont="1" applyBorder="1"/>
    <xf numFmtId="0" fontId="11" fillId="0" borderId="7" xfId="0" applyFont="1" applyBorder="1" applyAlignment="1">
      <alignment horizontal="center" wrapText="1"/>
    </xf>
    <xf numFmtId="44" fontId="8" fillId="3" borderId="7" xfId="0" applyNumberFormat="1" applyFont="1" applyFill="1" applyBorder="1"/>
    <xf numFmtId="44" fontId="8" fillId="3" borderId="1" xfId="0" applyNumberFormat="1" applyFont="1" applyFill="1" applyBorder="1" applyAlignment="1">
      <alignment horizontal="center"/>
    </xf>
    <xf numFmtId="44" fontId="8" fillId="3" borderId="1" xfId="0" applyNumberFormat="1" applyFont="1" applyFill="1" applyBorder="1"/>
    <xf numFmtId="0" fontId="8" fillId="3" borderId="1" xfId="0" applyFont="1" applyFill="1" applyBorder="1" applyAlignment="1">
      <alignment horizontal="center"/>
    </xf>
    <xf numFmtId="44" fontId="11" fillId="3" borderId="1" xfId="0" applyNumberFormat="1" applyFont="1" applyFill="1" applyBorder="1"/>
    <xf numFmtId="44" fontId="11" fillId="3" borderId="1" xfId="0" applyNumberFormat="1" applyFont="1" applyFill="1" applyBorder="1" applyAlignment="1">
      <alignment horizontal="center"/>
    </xf>
    <xf numFmtId="44" fontId="11" fillId="3" borderId="1" xfId="1" applyFont="1" applyFill="1" applyBorder="1"/>
    <xf numFmtId="0" fontId="13" fillId="0" borderId="0" xfId="0" applyFont="1" applyAlignment="1">
      <alignment vertical="top"/>
    </xf>
    <xf numFmtId="0" fontId="11" fillId="0" borderId="0" xfId="0" applyFont="1"/>
    <xf numFmtId="0" fontId="15" fillId="0" borderId="0" xfId="0" applyFont="1" applyAlignment="1">
      <alignment vertical="center"/>
    </xf>
    <xf numFmtId="0" fontId="10" fillId="3" borderId="0" xfId="0" applyFont="1" applyFill="1" applyAlignment="1">
      <alignment horizontal="left"/>
    </xf>
    <xf numFmtId="0" fontId="16" fillId="0" borderId="1" xfId="0" applyFont="1" applyBorder="1" applyAlignment="1">
      <alignment horizontal="center"/>
    </xf>
    <xf numFmtId="164" fontId="8" fillId="2" borderId="1" xfId="1" applyNumberFormat="1" applyFont="1" applyFill="1" applyBorder="1"/>
    <xf numFmtId="0" fontId="17" fillId="0" borderId="0" xfId="0" applyFont="1"/>
    <xf numFmtId="0" fontId="16" fillId="0" borderId="0" xfId="0" applyFont="1"/>
    <xf numFmtId="0" fontId="18" fillId="0" borderId="1" xfId="0" applyFont="1" applyBorder="1" applyAlignment="1">
      <alignment horizontal="center"/>
    </xf>
    <xf numFmtId="10" fontId="19" fillId="2" borderId="1" xfId="0" applyNumberFormat="1" applyFont="1" applyFill="1" applyBorder="1" applyAlignment="1">
      <alignment horizontal="center"/>
    </xf>
    <xf numFmtId="10" fontId="19" fillId="2" borderId="1" xfId="2" applyNumberFormat="1" applyFont="1" applyFill="1" applyBorder="1" applyAlignment="1">
      <alignment horizontal="center"/>
    </xf>
    <xf numFmtId="0" fontId="19" fillId="0" borderId="0" xfId="0" applyFont="1" applyAlignment="1">
      <alignment horizontal="center"/>
    </xf>
    <xf numFmtId="0" fontId="20" fillId="0" borderId="0" xfId="0" applyFont="1"/>
    <xf numFmtId="0" fontId="21" fillId="0" borderId="0" xfId="0" applyFont="1" applyAlignment="1">
      <alignment horizontal="center" wrapText="1"/>
    </xf>
    <xf numFmtId="0" fontId="17" fillId="0" borderId="1" xfId="0" applyFont="1" applyBorder="1" applyAlignment="1">
      <alignment horizontal="center" wrapText="1"/>
    </xf>
    <xf numFmtId="0" fontId="17" fillId="0" borderId="0" xfId="0" applyFont="1" applyAlignment="1">
      <alignment horizontal="center" wrapText="1"/>
    </xf>
    <xf numFmtId="0" fontId="22" fillId="0" borderId="0" xfId="0" applyFont="1"/>
    <xf numFmtId="0" fontId="22" fillId="2" borderId="0" xfId="0" applyFont="1" applyFill="1" applyAlignment="1">
      <alignment horizontal="center"/>
    </xf>
    <xf numFmtId="44" fontId="22" fillId="2" borderId="0" xfId="1" applyFont="1" applyFill="1"/>
    <xf numFmtId="1" fontId="22" fillId="2" borderId="0" xfId="0" applyNumberFormat="1" applyFont="1" applyFill="1" applyAlignment="1">
      <alignment horizontal="center"/>
    </xf>
    <xf numFmtId="44" fontId="22" fillId="3" borderId="0" xfId="0" applyNumberFormat="1" applyFont="1" applyFill="1"/>
    <xf numFmtId="44" fontId="8" fillId="3" borderId="1" xfId="1" applyFont="1" applyFill="1" applyBorder="1"/>
    <xf numFmtId="44" fontId="8" fillId="3" borderId="0" xfId="1" applyFont="1" applyFill="1" applyBorder="1"/>
    <xf numFmtId="44" fontId="23" fillId="3" borderId="0" xfId="0" applyNumberFormat="1" applyFont="1" applyFill="1"/>
    <xf numFmtId="44" fontId="23" fillId="2" borderId="0" xfId="1" applyFont="1" applyFill="1"/>
    <xf numFmtId="44" fontId="20" fillId="3" borderId="0" xfId="0" applyNumberFormat="1" applyFont="1" applyFill="1"/>
    <xf numFmtId="44" fontId="20" fillId="3" borderId="1" xfId="1" applyFont="1" applyFill="1" applyBorder="1"/>
    <xf numFmtId="44" fontId="11" fillId="0" borderId="0" xfId="0" applyNumberFormat="1" applyFont="1"/>
    <xf numFmtId="44" fontId="22" fillId="0" borderId="0" xfId="0" applyNumberFormat="1" applyFont="1"/>
    <xf numFmtId="0" fontId="18" fillId="0" borderId="0" xfId="0" applyFont="1"/>
    <xf numFmtId="44" fontId="20" fillId="2" borderId="0" xfId="1" applyFont="1" applyFill="1" applyAlignment="1">
      <alignment horizontal="right"/>
    </xf>
    <xf numFmtId="44" fontId="8" fillId="0" borderId="0" xfId="0" applyNumberFormat="1" applyFont="1"/>
    <xf numFmtId="44" fontId="20" fillId="0" borderId="0" xfId="0" applyNumberFormat="1" applyFont="1"/>
    <xf numFmtId="44" fontId="11" fillId="3" borderId="0" xfId="0" applyNumberFormat="1" applyFont="1" applyFill="1"/>
    <xf numFmtId="44" fontId="8" fillId="3" borderId="0" xfId="0" applyNumberFormat="1" applyFont="1" applyFill="1"/>
    <xf numFmtId="0" fontId="24" fillId="0" borderId="0" xfId="0" applyFont="1"/>
    <xf numFmtId="0" fontId="24" fillId="0" borderId="0" xfId="3" applyFont="1"/>
    <xf numFmtId="0" fontId="6" fillId="3" borderId="0" xfId="0" applyFont="1" applyFill="1" applyAlignment="1">
      <alignment horizontal="left"/>
    </xf>
    <xf numFmtId="0" fontId="7" fillId="0" borderId="0" xfId="0" applyFont="1"/>
    <xf numFmtId="0" fontId="25" fillId="0" borderId="0" xfId="0" applyFont="1"/>
    <xf numFmtId="0" fontId="25" fillId="0" borderId="0" xfId="0" applyFont="1" applyAlignment="1">
      <alignment horizontal="center" wrapText="1"/>
    </xf>
    <xf numFmtId="0" fontId="26" fillId="0" borderId="0" xfId="0" applyFont="1"/>
    <xf numFmtId="0" fontId="27" fillId="0" borderId="0" xfId="0" applyFont="1"/>
    <xf numFmtId="44" fontId="26" fillId="5" borderId="0" xfId="0" applyNumberFormat="1" applyFont="1" applyFill="1" applyAlignment="1">
      <alignment horizontal="center" wrapText="1"/>
    </xf>
    <xf numFmtId="44" fontId="26" fillId="3" borderId="0" xfId="0" applyNumberFormat="1" applyFont="1" applyFill="1" applyAlignment="1">
      <alignment horizontal="center" wrapText="1"/>
    </xf>
    <xf numFmtId="44" fontId="26" fillId="2" borderId="0" xfId="1" applyFont="1" applyFill="1"/>
    <xf numFmtId="44" fontId="26" fillId="3" borderId="0" xfId="1" applyFont="1" applyFill="1"/>
    <xf numFmtId="44" fontId="26" fillId="0" borderId="0" xfId="0" applyNumberFormat="1" applyFont="1"/>
    <xf numFmtId="44" fontId="27" fillId="3" borderId="0" xfId="0" applyNumberFormat="1" applyFont="1" applyFill="1"/>
    <xf numFmtId="0" fontId="28" fillId="0" borderId="0" xfId="0" applyFont="1"/>
    <xf numFmtId="0" fontId="18" fillId="5" borderId="1" xfId="0" applyFont="1" applyFill="1" applyBorder="1" applyAlignment="1">
      <alignment horizontal="center" wrapText="1"/>
    </xf>
    <xf numFmtId="0" fontId="18" fillId="0" borderId="0" xfId="0" applyFont="1" applyAlignment="1">
      <alignment horizontal="center"/>
    </xf>
    <xf numFmtId="0" fontId="9" fillId="7" borderId="0" xfId="0" applyFont="1" applyFill="1" applyAlignment="1">
      <alignment horizontal="right"/>
    </xf>
    <xf numFmtId="0" fontId="18" fillId="5" borderId="1" xfId="0" applyFont="1" applyFill="1" applyBorder="1" applyAlignment="1">
      <alignment horizontal="center"/>
    </xf>
    <xf numFmtId="0" fontId="18" fillId="3" borderId="1" xfId="0" applyFont="1" applyFill="1" applyBorder="1" applyAlignment="1">
      <alignment horizontal="center"/>
    </xf>
    <xf numFmtId="0" fontId="10" fillId="0" borderId="0" xfId="0" applyFont="1"/>
    <xf numFmtId="9" fontId="18" fillId="3" borderId="1" xfId="2" applyFont="1" applyFill="1" applyBorder="1" applyAlignment="1">
      <alignment horizontal="center"/>
    </xf>
    <xf numFmtId="9" fontId="18" fillId="0" borderId="1" xfId="0" applyNumberFormat="1" applyFont="1" applyBorder="1" applyAlignment="1">
      <alignment horizontal="center"/>
    </xf>
    <xf numFmtId="0" fontId="29" fillId="0" borderId="1" xfId="0" applyFont="1" applyBorder="1" applyAlignment="1">
      <alignment horizontal="center" wrapText="1"/>
    </xf>
    <xf numFmtId="44" fontId="8" fillId="7" borderId="1" xfId="1" applyFont="1" applyFill="1" applyBorder="1"/>
    <xf numFmtId="44" fontId="8" fillId="5" borderId="1" xfId="1" applyFont="1" applyFill="1" applyBorder="1"/>
    <xf numFmtId="44" fontId="16" fillId="7" borderId="1" xfId="1" applyFont="1" applyFill="1" applyBorder="1"/>
    <xf numFmtId="0" fontId="11" fillId="4" borderId="0" xfId="0" applyFont="1" applyFill="1"/>
    <xf numFmtId="44" fontId="11" fillId="7" borderId="1" xfId="0" applyNumberFormat="1" applyFont="1" applyFill="1" applyBorder="1"/>
    <xf numFmtId="0" fontId="30" fillId="0" borderId="0" xfId="3" applyFont="1"/>
    <xf numFmtId="0" fontId="31" fillId="0" borderId="12" xfId="0" applyFont="1" applyBorder="1"/>
    <xf numFmtId="0" fontId="8" fillId="0" borderId="13" xfId="0" applyFont="1" applyBorder="1"/>
    <xf numFmtId="0" fontId="31" fillId="2" borderId="13" xfId="0" applyFont="1" applyFill="1" applyBorder="1"/>
    <xf numFmtId="0" fontId="31" fillId="0" borderId="13" xfId="0" applyFont="1" applyBorder="1"/>
    <xf numFmtId="0" fontId="8" fillId="0" borderId="13" xfId="0" applyFont="1" applyBorder="1" applyAlignment="1">
      <alignment wrapText="1"/>
    </xf>
    <xf numFmtId="0" fontId="8" fillId="0" borderId="13" xfId="0" applyFont="1" applyBorder="1" applyAlignment="1">
      <alignment vertical="top" wrapText="1"/>
    </xf>
    <xf numFmtId="0" fontId="8" fillId="0" borderId="13" xfId="0" applyFont="1" applyBorder="1" applyAlignment="1">
      <alignment horizontal="left" vertical="top" wrapText="1"/>
    </xf>
    <xf numFmtId="0" fontId="19" fillId="0" borderId="14" xfId="0" applyFont="1" applyBorder="1" applyAlignment="1">
      <alignment wrapText="1"/>
    </xf>
    <xf numFmtId="0" fontId="8" fillId="0" borderId="0" xfId="0" applyFont="1" applyAlignment="1">
      <alignment wrapText="1"/>
    </xf>
    <xf numFmtId="0" fontId="31" fillId="0" borderId="12" xfId="0" applyFont="1" applyBorder="1" applyAlignment="1">
      <alignment wrapText="1"/>
    </xf>
    <xf numFmtId="0" fontId="32" fillId="0" borderId="14" xfId="0" applyFont="1" applyBorder="1"/>
    <xf numFmtId="0" fontId="9" fillId="0" borderId="1" xfId="0" applyFont="1" applyBorder="1" applyAlignment="1">
      <alignment horizontal="center"/>
    </xf>
    <xf numFmtId="0" fontId="10" fillId="2" borderId="16" xfId="0" applyFont="1" applyFill="1" applyBorder="1" applyAlignment="1">
      <alignment horizontal="center"/>
    </xf>
    <xf numFmtId="0" fontId="13" fillId="0" borderId="0" xfId="0" applyFont="1" applyAlignment="1">
      <alignment horizontal="center"/>
    </xf>
    <xf numFmtId="0" fontId="8" fillId="0" borderId="0" xfId="0" quotePrefix="1" applyFont="1"/>
    <xf numFmtId="0" fontId="8" fillId="0" borderId="3" xfId="0" applyFont="1" applyBorder="1"/>
    <xf numFmtId="0" fontId="17" fillId="6" borderId="15" xfId="0" applyFont="1" applyFill="1" applyBorder="1" applyAlignment="1">
      <alignment horizontal="center"/>
    </xf>
    <xf numFmtId="0" fontId="17" fillId="6" borderId="9" xfId="0" applyFont="1" applyFill="1" applyBorder="1" applyAlignment="1">
      <alignment horizontal="center"/>
    </xf>
    <xf numFmtId="0" fontId="17" fillId="6" borderId="8" xfId="0" applyFont="1" applyFill="1" applyBorder="1" applyAlignment="1">
      <alignment horizontal="center"/>
    </xf>
    <xf numFmtId="0" fontId="17" fillId="0" borderId="3" xfId="0" applyFont="1" applyBorder="1" applyAlignment="1">
      <alignment horizontal="center" wrapText="1"/>
    </xf>
    <xf numFmtId="0" fontId="17" fillId="0" borderId="5" xfId="0" applyFont="1" applyBorder="1" applyAlignment="1">
      <alignment horizontal="center" wrapText="1"/>
    </xf>
    <xf numFmtId="0" fontId="8" fillId="0" borderId="1" xfId="0" applyFont="1" applyBorder="1"/>
    <xf numFmtId="0" fontId="8" fillId="5" borderId="1" xfId="0" applyFont="1" applyFill="1" applyBorder="1" applyAlignment="1">
      <alignment horizontal="center"/>
    </xf>
    <xf numFmtId="44" fontId="8" fillId="5" borderId="1" xfId="0" applyNumberFormat="1" applyFont="1" applyFill="1" applyBorder="1"/>
    <xf numFmtId="44" fontId="8" fillId="3" borderId="2" xfId="0" applyNumberFormat="1" applyFont="1" applyFill="1" applyBorder="1"/>
    <xf numFmtId="44" fontId="8" fillId="3" borderId="4" xfId="0" applyNumberFormat="1" applyFont="1" applyFill="1" applyBorder="1"/>
    <xf numFmtId="44" fontId="8" fillId="5" borderId="2" xfId="0" applyNumberFormat="1" applyFont="1" applyFill="1" applyBorder="1"/>
    <xf numFmtId="44" fontId="8" fillId="3" borderId="11" xfId="0" applyNumberFormat="1" applyFont="1" applyFill="1" applyBorder="1"/>
    <xf numFmtId="2" fontId="11" fillId="3" borderId="4" xfId="0" applyNumberFormat="1" applyFont="1" applyFill="1" applyBorder="1" applyAlignment="1">
      <alignment horizontal="center"/>
    </xf>
    <xf numFmtId="9" fontId="11" fillId="3" borderId="2" xfId="2" applyFont="1" applyFill="1" applyBorder="1" applyAlignment="1">
      <alignment horizontal="center"/>
    </xf>
    <xf numFmtId="44" fontId="8" fillId="7" borderId="8" xfId="0" applyNumberFormat="1" applyFont="1" applyFill="1" applyBorder="1"/>
    <xf numFmtId="0" fontId="8" fillId="7" borderId="8" xfId="0" applyFont="1" applyFill="1" applyBorder="1"/>
    <xf numFmtId="0" fontId="8" fillId="7" borderId="9" xfId="0" applyFont="1" applyFill="1" applyBorder="1"/>
    <xf numFmtId="44" fontId="11" fillId="3" borderId="10" xfId="0" applyNumberFormat="1" applyFont="1" applyFill="1" applyBorder="1"/>
    <xf numFmtId="44" fontId="11" fillId="3" borderId="2" xfId="0" applyNumberFormat="1" applyFont="1" applyFill="1" applyBorder="1"/>
    <xf numFmtId="0" fontId="8" fillId="7" borderId="5" xfId="0" applyFont="1" applyFill="1" applyBorder="1"/>
    <xf numFmtId="9" fontId="11" fillId="3" borderId="2" xfId="0" applyNumberFormat="1" applyFont="1" applyFill="1" applyBorder="1" applyAlignment="1">
      <alignment horizontal="center"/>
    </xf>
    <xf numFmtId="0" fontId="33" fillId="0" borderId="8" xfId="0" applyFont="1" applyBorder="1" applyAlignment="1">
      <alignment horizontal="left" vertical="top" wrapText="1"/>
    </xf>
    <xf numFmtId="0" fontId="10" fillId="0" borderId="8" xfId="0" applyFont="1" applyBorder="1"/>
    <xf numFmtId="44" fontId="10" fillId="0" borderId="8" xfId="0" applyNumberFormat="1" applyFont="1" applyBorder="1"/>
    <xf numFmtId="44" fontId="10" fillId="0" borderId="0" xfId="0" applyNumberFormat="1" applyFont="1"/>
    <xf numFmtId="9" fontId="8" fillId="0" borderId="0" xfId="2" applyFont="1"/>
    <xf numFmtId="9" fontId="8" fillId="0" borderId="0" xfId="0" applyNumberFormat="1" applyFont="1"/>
  </cellXfs>
  <cellStyles count="4">
    <cellStyle name="Currency" xfId="1" builtinId="4"/>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6057900</xdr:colOff>
      <xdr:row>1</xdr:row>
      <xdr:rowOff>0</xdr:rowOff>
    </xdr:from>
    <xdr:to>
      <xdr:col>0</xdr:col>
      <xdr:colOff>7772400</xdr:colOff>
      <xdr:row>1</xdr:row>
      <xdr:rowOff>602905</xdr:rowOff>
    </xdr:to>
    <xdr:pic>
      <xdr:nvPicPr>
        <xdr:cNvPr id="3" name="Picture 2">
          <a:extLst>
            <a:ext uri="{FF2B5EF4-FFF2-40B4-BE49-F238E27FC236}">
              <a16:creationId xmlns:a16="http://schemas.microsoft.com/office/drawing/2014/main" id="{0A454C0A-3BEC-35B1-9BDB-753CB04931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57900" y="222250"/>
          <a:ext cx="1714500" cy="60290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file:///C:\Documents\Consulting\Child%20Care%20Aware\kvottaconsulting.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066473-746A-4E68-94CD-E593C3C6E3A2}">
  <sheetPr>
    <tabColor rgb="FFFFFF00"/>
  </sheetPr>
  <dimension ref="A1:C22"/>
  <sheetViews>
    <sheetView workbookViewId="0">
      <selection activeCell="B5" sqref="B5"/>
    </sheetView>
  </sheetViews>
  <sheetFormatPr defaultRowHeight="17.5"/>
  <cols>
    <col min="1" max="1" width="120.7265625" style="7" customWidth="1"/>
    <col min="2" max="16384" width="8.7265625" style="7"/>
  </cols>
  <sheetData>
    <row r="1" spans="1:3">
      <c r="A1" s="105" t="s">
        <v>62</v>
      </c>
    </row>
    <row r="2" spans="1:3" ht="53.5" customHeight="1" thickBot="1">
      <c r="A2" s="43" t="s">
        <v>148</v>
      </c>
      <c r="C2" s="8"/>
    </row>
    <row r="3" spans="1:3">
      <c r="A3" s="106" t="s">
        <v>102</v>
      </c>
    </row>
    <row r="4" spans="1:3">
      <c r="A4" s="107"/>
    </row>
    <row r="5" spans="1:3">
      <c r="A5" s="108" t="s">
        <v>105</v>
      </c>
    </row>
    <row r="6" spans="1:3">
      <c r="A6" s="109" t="s">
        <v>103</v>
      </c>
    </row>
    <row r="7" spans="1:3">
      <c r="A7" s="107"/>
    </row>
    <row r="8" spans="1:3" ht="52.5">
      <c r="A8" s="110" t="s">
        <v>142</v>
      </c>
    </row>
    <row r="9" spans="1:3">
      <c r="A9" s="110"/>
    </row>
    <row r="10" spans="1:3" ht="35">
      <c r="A10" s="110" t="s">
        <v>106</v>
      </c>
    </row>
    <row r="11" spans="1:3">
      <c r="A11" s="110"/>
    </row>
    <row r="12" spans="1:3" ht="192.5">
      <c r="A12" s="111" t="s">
        <v>138</v>
      </c>
    </row>
    <row r="13" spans="1:3">
      <c r="A13" s="110"/>
    </row>
    <row r="14" spans="1:3" ht="73" customHeight="1">
      <c r="A14" s="112" t="s">
        <v>137</v>
      </c>
    </row>
    <row r="15" spans="1:3">
      <c r="A15" s="110"/>
    </row>
    <row r="16" spans="1:3" ht="35">
      <c r="A16" s="110" t="s">
        <v>111</v>
      </c>
    </row>
    <row r="17" spans="1:1">
      <c r="A17" s="110"/>
    </row>
    <row r="18" spans="1:1" ht="35.5" thickBot="1">
      <c r="A18" s="113" t="s">
        <v>110</v>
      </c>
    </row>
    <row r="19" spans="1:1" ht="18" thickBot="1">
      <c r="A19" s="114"/>
    </row>
    <row r="20" spans="1:1">
      <c r="A20" s="115" t="s">
        <v>104</v>
      </c>
    </row>
    <row r="21" spans="1:1">
      <c r="A21" s="110" t="s">
        <v>152</v>
      </c>
    </row>
    <row r="22" spans="1:1" ht="18" thickBot="1">
      <c r="A22" s="116"/>
    </row>
  </sheetData>
  <hyperlinks>
    <hyperlink ref="A1" r:id="rId1" xr:uid="{0F8B4144-D170-4431-BBB8-FED430A0C95A}"/>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34885-D9DF-4661-A6B2-6DA3C202FB64}">
  <sheetPr>
    <tabColor theme="4" tint="0.39997558519241921"/>
  </sheetPr>
  <dimension ref="A1:O68"/>
  <sheetViews>
    <sheetView zoomScaleNormal="100" workbookViewId="0">
      <selection activeCell="E3" sqref="E3"/>
    </sheetView>
  </sheetViews>
  <sheetFormatPr defaultRowHeight="17.5"/>
  <cols>
    <col min="1" max="1" width="21.81640625" style="7" customWidth="1"/>
    <col min="2" max="2" width="10.81640625" style="7" customWidth="1"/>
    <col min="3" max="3" width="10.453125" style="7" customWidth="1"/>
    <col min="4" max="4" width="8.7265625" style="7"/>
    <col min="5" max="5" width="12.1796875" style="7" bestFit="1" customWidth="1"/>
    <col min="6" max="6" width="16.26953125" style="7" customWidth="1"/>
    <col min="7" max="7" width="11.1796875" style="7" bestFit="1" customWidth="1"/>
    <col min="8" max="8" width="14.90625" style="7" customWidth="1"/>
    <col min="9" max="9" width="8.81640625" style="7" bestFit="1" customWidth="1"/>
    <col min="10" max="10" width="10.1796875" style="7" bestFit="1" customWidth="1"/>
    <col min="11" max="11" width="11.1796875" style="7" bestFit="1" customWidth="1"/>
    <col min="12" max="13" width="10.1796875" style="7" customWidth="1"/>
    <col min="14" max="15" width="11.1796875" style="7" bestFit="1" customWidth="1"/>
    <col min="16" max="16384" width="8.7265625" style="7"/>
  </cols>
  <sheetData>
    <row r="1" spans="1:15">
      <c r="A1" s="9" t="s">
        <v>86</v>
      </c>
      <c r="B1" s="10" t="s">
        <v>87</v>
      </c>
      <c r="C1" s="44" t="s">
        <v>88</v>
      </c>
      <c r="D1" s="12" t="s">
        <v>89</v>
      </c>
      <c r="E1" s="13"/>
      <c r="F1" s="14"/>
      <c r="H1" s="45" t="s">
        <v>139</v>
      </c>
      <c r="I1" s="45" t="s">
        <v>140</v>
      </c>
      <c r="J1" s="45" t="s">
        <v>141</v>
      </c>
    </row>
    <row r="2" spans="1:15">
      <c r="I2" s="46">
        <v>0</v>
      </c>
      <c r="J2" s="46">
        <v>0</v>
      </c>
    </row>
    <row r="3" spans="1:15">
      <c r="A3" s="47" t="s">
        <v>34</v>
      </c>
      <c r="B3" s="48"/>
      <c r="C3" s="48"/>
      <c r="L3" s="49" t="s">
        <v>119</v>
      </c>
    </row>
    <row r="4" spans="1:15">
      <c r="F4" s="49" t="s">
        <v>32</v>
      </c>
      <c r="G4" s="50">
        <v>0</v>
      </c>
      <c r="H4" s="49" t="s">
        <v>33</v>
      </c>
      <c r="I4" s="51">
        <v>0</v>
      </c>
      <c r="J4" s="52"/>
      <c r="L4" s="50">
        <v>0</v>
      </c>
    </row>
    <row r="5" spans="1:15" ht="52.5">
      <c r="A5" s="53" t="s">
        <v>36</v>
      </c>
      <c r="B5" s="54" t="s">
        <v>144</v>
      </c>
      <c r="C5" s="54" t="s">
        <v>27</v>
      </c>
      <c r="D5" s="54" t="s">
        <v>0</v>
      </c>
      <c r="E5" s="54" t="s">
        <v>1</v>
      </c>
      <c r="F5" s="55" t="s">
        <v>30</v>
      </c>
      <c r="G5" s="55" t="s">
        <v>31</v>
      </c>
      <c r="H5" s="55" t="s">
        <v>28</v>
      </c>
      <c r="I5" s="55" t="s">
        <v>29</v>
      </c>
      <c r="J5" s="56" t="s">
        <v>50</v>
      </c>
      <c r="K5" s="54" t="s">
        <v>75</v>
      </c>
      <c r="L5" s="54" t="s">
        <v>48</v>
      </c>
      <c r="M5" s="54" t="s">
        <v>3</v>
      </c>
      <c r="N5" s="54" t="s">
        <v>4</v>
      </c>
    </row>
    <row r="6" spans="1:15">
      <c r="A6" s="57" t="s">
        <v>5</v>
      </c>
      <c r="B6" s="58">
        <v>0</v>
      </c>
      <c r="C6" s="59">
        <v>0</v>
      </c>
      <c r="D6" s="60">
        <v>0</v>
      </c>
      <c r="E6" s="61">
        <f t="shared" ref="E6:E11" si="0">B6*C6*D6</f>
        <v>0</v>
      </c>
      <c r="F6" s="62">
        <f>IF(E6&gt;=$I$2,$I$2,E6)</f>
        <v>0</v>
      </c>
      <c r="G6" s="62">
        <f t="shared" ref="G6:G11" si="1">F6*$G$4</f>
        <v>0</v>
      </c>
      <c r="H6" s="62">
        <f>IF(E6&gt;=$J$2,$J$2,E6)</f>
        <v>0</v>
      </c>
      <c r="I6" s="62">
        <f t="shared" ref="I6:I11" si="2">H6*$I$4</f>
        <v>0</v>
      </c>
      <c r="J6" s="63">
        <f>(G6+I6)/12</f>
        <v>0</v>
      </c>
      <c r="K6" s="61">
        <f t="shared" ref="K6:K11" si="3">E6/12</f>
        <v>0</v>
      </c>
      <c r="L6" s="61">
        <f>K6*$L$4</f>
        <v>0</v>
      </c>
      <c r="M6" s="59">
        <v>0</v>
      </c>
      <c r="N6" s="61">
        <f>J6+K6+L6+M6</f>
        <v>0</v>
      </c>
    </row>
    <row r="7" spans="1:15">
      <c r="A7" s="57" t="s">
        <v>78</v>
      </c>
      <c r="B7" s="58">
        <v>0</v>
      </c>
      <c r="C7" s="59">
        <v>0</v>
      </c>
      <c r="D7" s="60">
        <v>0</v>
      </c>
      <c r="E7" s="61">
        <f t="shared" si="0"/>
        <v>0</v>
      </c>
      <c r="F7" s="62">
        <f t="shared" ref="F7:F11" si="4">IF(E7&gt;=$I$2,$I$2,E7)</f>
        <v>0</v>
      </c>
      <c r="G7" s="62">
        <f t="shared" si="1"/>
        <v>0</v>
      </c>
      <c r="H7" s="62">
        <f t="shared" ref="H7:H11" si="5">IF(E7&gt;=$J$2,$J$2,E7)</f>
        <v>0</v>
      </c>
      <c r="I7" s="62">
        <f t="shared" si="2"/>
        <v>0</v>
      </c>
      <c r="J7" s="63">
        <f t="shared" ref="J7:J11" si="6">(G7+I7)/12</f>
        <v>0</v>
      </c>
      <c r="K7" s="61">
        <f t="shared" si="3"/>
        <v>0</v>
      </c>
      <c r="L7" s="61">
        <f t="shared" ref="L7:L11" si="7">K7*$L$4</f>
        <v>0</v>
      </c>
      <c r="M7" s="59">
        <v>0</v>
      </c>
      <c r="N7" s="61">
        <f t="shared" ref="N7:N10" si="8">J7+K7+L7+M7</f>
        <v>0</v>
      </c>
    </row>
    <row r="8" spans="1:15">
      <c r="A8" s="57" t="s">
        <v>6</v>
      </c>
      <c r="B8" s="58">
        <v>0</v>
      </c>
      <c r="C8" s="59">
        <v>0</v>
      </c>
      <c r="D8" s="60">
        <v>0</v>
      </c>
      <c r="E8" s="61">
        <f t="shared" si="0"/>
        <v>0</v>
      </c>
      <c r="F8" s="62">
        <f t="shared" si="4"/>
        <v>0</v>
      </c>
      <c r="G8" s="62">
        <f t="shared" si="1"/>
        <v>0</v>
      </c>
      <c r="H8" s="62">
        <f t="shared" si="5"/>
        <v>0</v>
      </c>
      <c r="I8" s="62">
        <f t="shared" si="2"/>
        <v>0</v>
      </c>
      <c r="J8" s="63">
        <f t="shared" si="6"/>
        <v>0</v>
      </c>
      <c r="K8" s="61">
        <f t="shared" si="3"/>
        <v>0</v>
      </c>
      <c r="L8" s="61">
        <f t="shared" si="7"/>
        <v>0</v>
      </c>
      <c r="M8" s="59">
        <v>0</v>
      </c>
      <c r="N8" s="61">
        <f t="shared" si="8"/>
        <v>0</v>
      </c>
    </row>
    <row r="9" spans="1:15">
      <c r="A9" s="57" t="s">
        <v>7</v>
      </c>
      <c r="B9" s="58">
        <v>0</v>
      </c>
      <c r="C9" s="59">
        <v>0</v>
      </c>
      <c r="D9" s="60">
        <v>0</v>
      </c>
      <c r="E9" s="61">
        <f t="shared" si="0"/>
        <v>0</v>
      </c>
      <c r="F9" s="62">
        <f t="shared" si="4"/>
        <v>0</v>
      </c>
      <c r="G9" s="62">
        <f t="shared" si="1"/>
        <v>0</v>
      </c>
      <c r="H9" s="62">
        <f t="shared" si="5"/>
        <v>0</v>
      </c>
      <c r="I9" s="62">
        <f t="shared" si="2"/>
        <v>0</v>
      </c>
      <c r="J9" s="63">
        <f t="shared" si="6"/>
        <v>0</v>
      </c>
      <c r="K9" s="61">
        <f t="shared" si="3"/>
        <v>0</v>
      </c>
      <c r="L9" s="61">
        <f t="shared" si="7"/>
        <v>0</v>
      </c>
      <c r="M9" s="59">
        <v>0</v>
      </c>
      <c r="N9" s="61">
        <f t="shared" si="8"/>
        <v>0</v>
      </c>
    </row>
    <row r="10" spans="1:15">
      <c r="A10" s="57" t="s">
        <v>8</v>
      </c>
      <c r="B10" s="58">
        <v>0</v>
      </c>
      <c r="C10" s="59">
        <v>0</v>
      </c>
      <c r="D10" s="60">
        <v>0</v>
      </c>
      <c r="E10" s="61">
        <f t="shared" si="0"/>
        <v>0</v>
      </c>
      <c r="F10" s="62">
        <f t="shared" si="4"/>
        <v>0</v>
      </c>
      <c r="G10" s="62">
        <f t="shared" si="1"/>
        <v>0</v>
      </c>
      <c r="H10" s="62">
        <f t="shared" si="5"/>
        <v>0</v>
      </c>
      <c r="I10" s="62">
        <f t="shared" si="2"/>
        <v>0</v>
      </c>
      <c r="J10" s="63">
        <f t="shared" si="6"/>
        <v>0</v>
      </c>
      <c r="K10" s="61">
        <f t="shared" si="3"/>
        <v>0</v>
      </c>
      <c r="L10" s="61">
        <f t="shared" si="7"/>
        <v>0</v>
      </c>
      <c r="M10" s="59">
        <v>0</v>
      </c>
      <c r="N10" s="61">
        <f t="shared" si="8"/>
        <v>0</v>
      </c>
    </row>
    <row r="11" spans="1:15" ht="19">
      <c r="A11" s="57" t="s">
        <v>9</v>
      </c>
      <c r="B11" s="58">
        <v>0</v>
      </c>
      <c r="C11" s="59">
        <v>0</v>
      </c>
      <c r="D11" s="60">
        <v>0</v>
      </c>
      <c r="E11" s="64">
        <f t="shared" si="0"/>
        <v>0</v>
      </c>
      <c r="F11" s="62">
        <f t="shared" si="4"/>
        <v>0</v>
      </c>
      <c r="G11" s="62">
        <f t="shared" si="1"/>
        <v>0</v>
      </c>
      <c r="H11" s="62">
        <f t="shared" si="5"/>
        <v>0</v>
      </c>
      <c r="I11" s="62">
        <f t="shared" si="2"/>
        <v>0</v>
      </c>
      <c r="J11" s="64">
        <f t="shared" si="6"/>
        <v>0</v>
      </c>
      <c r="K11" s="64">
        <f t="shared" si="3"/>
        <v>0</v>
      </c>
      <c r="L11" s="64">
        <f t="shared" si="7"/>
        <v>0</v>
      </c>
      <c r="M11" s="65">
        <v>0</v>
      </c>
      <c r="N11" s="64">
        <f>J11+K11+L11+M11</f>
        <v>0</v>
      </c>
    </row>
    <row r="12" spans="1:15" s="42" customFormat="1">
      <c r="A12" s="53"/>
      <c r="B12" s="53"/>
      <c r="C12" s="53"/>
      <c r="D12" s="53"/>
      <c r="E12" s="66">
        <f t="shared" ref="E12:M12" si="9">SUM(E6:E11)</f>
        <v>0</v>
      </c>
      <c r="F12" s="67">
        <f t="shared" si="9"/>
        <v>0</v>
      </c>
      <c r="G12" s="67">
        <f t="shared" si="9"/>
        <v>0</v>
      </c>
      <c r="H12" s="67">
        <f t="shared" si="9"/>
        <v>0</v>
      </c>
      <c r="I12" s="67">
        <f t="shared" si="9"/>
        <v>0</v>
      </c>
      <c r="J12" s="66">
        <f t="shared" si="9"/>
        <v>0</v>
      </c>
      <c r="K12" s="66">
        <f t="shared" si="9"/>
        <v>0</v>
      </c>
      <c r="L12" s="66">
        <f t="shared" si="9"/>
        <v>0</v>
      </c>
      <c r="M12" s="66">
        <f t="shared" si="9"/>
        <v>0</v>
      </c>
      <c r="N12" s="66">
        <f>K12+L12+M12</f>
        <v>0</v>
      </c>
      <c r="O12" s="68"/>
    </row>
    <row r="13" spans="1:15">
      <c r="A13" s="47" t="s">
        <v>37</v>
      </c>
      <c r="B13" s="57"/>
      <c r="C13" s="57"/>
      <c r="D13" s="57"/>
      <c r="E13" s="69"/>
      <c r="K13" s="69"/>
      <c r="L13" s="69"/>
      <c r="M13" s="69"/>
      <c r="N13" s="69"/>
    </row>
    <row r="14" spans="1:15" ht="70">
      <c r="A14" s="53" t="s">
        <v>49</v>
      </c>
      <c r="B14" s="54" t="s">
        <v>144</v>
      </c>
      <c r="C14" s="54" t="s">
        <v>27</v>
      </c>
      <c r="D14" s="54" t="s">
        <v>0</v>
      </c>
      <c r="E14" s="54" t="s">
        <v>1</v>
      </c>
      <c r="F14" s="55" t="s">
        <v>30</v>
      </c>
      <c r="G14" s="55" t="s">
        <v>31</v>
      </c>
      <c r="H14" s="55" t="s">
        <v>28</v>
      </c>
      <c r="I14" s="55" t="s">
        <v>29</v>
      </c>
      <c r="J14" s="56" t="s">
        <v>50</v>
      </c>
      <c r="K14" s="54" t="s">
        <v>75</v>
      </c>
      <c r="L14" s="54" t="s">
        <v>48</v>
      </c>
      <c r="M14" s="54" t="s">
        <v>76</v>
      </c>
      <c r="N14" s="54" t="s">
        <v>4</v>
      </c>
    </row>
    <row r="15" spans="1:15">
      <c r="A15" s="70" t="s">
        <v>38</v>
      </c>
    </row>
    <row r="16" spans="1:15">
      <c r="A16" s="7" t="s">
        <v>41</v>
      </c>
      <c r="B16" s="58">
        <v>0</v>
      </c>
      <c r="C16" s="59">
        <v>0</v>
      </c>
      <c r="D16" s="60">
        <v>0</v>
      </c>
      <c r="E16" s="61">
        <f>B16*C16*D16</f>
        <v>0</v>
      </c>
      <c r="F16" s="62">
        <f>IF(E16&gt;=14000,14000,E16)</f>
        <v>0</v>
      </c>
      <c r="G16" s="62">
        <f>F16*$G$4</f>
        <v>0</v>
      </c>
      <c r="H16" s="62">
        <f>IF(E16&gt;=7000,7000,E16)</f>
        <v>0</v>
      </c>
      <c r="I16" s="62">
        <f>H16*$I$4</f>
        <v>0</v>
      </c>
      <c r="J16" s="63">
        <f>(G16+I16)/12</f>
        <v>0</v>
      </c>
      <c r="K16" s="61">
        <f>E16/12</f>
        <v>0</v>
      </c>
      <c r="L16" s="61">
        <f t="shared" ref="L16:L19" si="10">K16*$L$4</f>
        <v>0</v>
      </c>
      <c r="M16" s="59">
        <v>0</v>
      </c>
      <c r="N16" s="61">
        <f t="shared" ref="N16:N19" si="11">J16+K16+L16+M16</f>
        <v>0</v>
      </c>
    </row>
    <row r="17" spans="1:15">
      <c r="A17" s="7" t="s">
        <v>42</v>
      </c>
      <c r="B17" s="58">
        <v>0</v>
      </c>
      <c r="C17" s="59">
        <v>0</v>
      </c>
      <c r="D17" s="60">
        <v>0</v>
      </c>
      <c r="E17" s="61">
        <f>B17*C17*D17</f>
        <v>0</v>
      </c>
      <c r="F17" s="62">
        <f>IF(E17&gt;=14000,14000,E17)</f>
        <v>0</v>
      </c>
      <c r="G17" s="62">
        <f>F17*$G$4</f>
        <v>0</v>
      </c>
      <c r="H17" s="62">
        <f>IF(E17&gt;=7000,7000,E17)</f>
        <v>0</v>
      </c>
      <c r="I17" s="62">
        <f>H17*$I$4</f>
        <v>0</v>
      </c>
      <c r="J17" s="63">
        <f t="shared" ref="J17:J19" si="12">(G17+I17)/12</f>
        <v>0</v>
      </c>
      <c r="K17" s="61">
        <f>E17/12</f>
        <v>0</v>
      </c>
      <c r="L17" s="61">
        <f t="shared" si="10"/>
        <v>0</v>
      </c>
      <c r="M17" s="59">
        <v>0</v>
      </c>
      <c r="N17" s="61">
        <f t="shared" si="11"/>
        <v>0</v>
      </c>
    </row>
    <row r="18" spans="1:15">
      <c r="A18" s="7" t="s">
        <v>43</v>
      </c>
      <c r="B18" s="58">
        <v>0</v>
      </c>
      <c r="C18" s="59">
        <v>0</v>
      </c>
      <c r="D18" s="60">
        <v>0</v>
      </c>
      <c r="E18" s="61">
        <f>B18*C18*D18</f>
        <v>0</v>
      </c>
      <c r="F18" s="62">
        <f>IF(E18&gt;=14000,14000,E18)</f>
        <v>0</v>
      </c>
      <c r="G18" s="62">
        <f>F18*$G$4</f>
        <v>0</v>
      </c>
      <c r="H18" s="62">
        <f>IF(E18&gt;=7000,7000,E18)</f>
        <v>0</v>
      </c>
      <c r="I18" s="62">
        <f>H18*$I$4</f>
        <v>0</v>
      </c>
      <c r="J18" s="63">
        <f t="shared" si="12"/>
        <v>0</v>
      </c>
      <c r="K18" s="61">
        <f>E18/12</f>
        <v>0</v>
      </c>
      <c r="L18" s="61">
        <f t="shared" si="10"/>
        <v>0</v>
      </c>
      <c r="M18" s="59">
        <v>0</v>
      </c>
      <c r="N18" s="61">
        <f t="shared" si="11"/>
        <v>0</v>
      </c>
    </row>
    <row r="19" spans="1:15">
      <c r="A19" s="7" t="s">
        <v>44</v>
      </c>
      <c r="B19" s="58">
        <v>0</v>
      </c>
      <c r="C19" s="59">
        <v>0</v>
      </c>
      <c r="D19" s="60">
        <v>0</v>
      </c>
      <c r="E19" s="61">
        <f>B19*C19*D19</f>
        <v>0</v>
      </c>
      <c r="F19" s="62">
        <f>IF(E19&gt;=14000,14000,E19)</f>
        <v>0</v>
      </c>
      <c r="G19" s="62">
        <f>F19*$G$4</f>
        <v>0</v>
      </c>
      <c r="H19" s="62">
        <f>IF(E19&gt;=7000,7000,E19)</f>
        <v>0</v>
      </c>
      <c r="I19" s="62">
        <f>H19*$I$4</f>
        <v>0</v>
      </c>
      <c r="J19" s="63">
        <f t="shared" si="12"/>
        <v>0</v>
      </c>
      <c r="K19" s="61">
        <f>E19/12</f>
        <v>0</v>
      </c>
      <c r="L19" s="61">
        <f t="shared" si="10"/>
        <v>0</v>
      </c>
      <c r="M19" s="59">
        <v>0</v>
      </c>
      <c r="N19" s="61">
        <f t="shared" si="11"/>
        <v>0</v>
      </c>
    </row>
    <row r="20" spans="1:15">
      <c r="B20" s="58"/>
      <c r="C20" s="59"/>
      <c r="D20" s="60"/>
      <c r="E20" s="61"/>
      <c r="F20" s="63"/>
      <c r="G20" s="63"/>
      <c r="H20" s="63"/>
      <c r="I20" s="63"/>
      <c r="J20" s="63"/>
      <c r="K20" s="61"/>
      <c r="L20" s="61"/>
      <c r="M20" s="71" t="s">
        <v>26</v>
      </c>
      <c r="N20" s="66">
        <f>SUM(N16:N19)</f>
        <v>0</v>
      </c>
      <c r="O20" s="72"/>
    </row>
    <row r="22" spans="1:15">
      <c r="A22" s="70" t="s">
        <v>39</v>
      </c>
    </row>
    <row r="23" spans="1:15">
      <c r="A23" s="7" t="s">
        <v>41</v>
      </c>
      <c r="B23" s="58">
        <v>0</v>
      </c>
      <c r="C23" s="59">
        <v>0</v>
      </c>
      <c r="D23" s="60">
        <v>0</v>
      </c>
      <c r="E23" s="61">
        <f>B23*C23*D23</f>
        <v>0</v>
      </c>
      <c r="F23" s="62">
        <f>IF(E23&gt;=14000,14000,E23)</f>
        <v>0</v>
      </c>
      <c r="G23" s="62">
        <f>F23*$G$4</f>
        <v>0</v>
      </c>
      <c r="H23" s="62">
        <f>IF(E23&gt;=7000,7000,E23)</f>
        <v>0</v>
      </c>
      <c r="I23" s="62">
        <f>H23*$I$4</f>
        <v>0</v>
      </c>
      <c r="J23" s="63">
        <f>(G23+I23)/12</f>
        <v>0</v>
      </c>
      <c r="K23" s="61">
        <f>E23/12</f>
        <v>0</v>
      </c>
      <c r="L23" s="61">
        <f t="shared" ref="L23:L26" si="13">K23*$L$4</f>
        <v>0</v>
      </c>
      <c r="M23" s="59">
        <v>0</v>
      </c>
      <c r="N23" s="61">
        <f t="shared" ref="N23:N26" si="14">J23+K23+L23+M23</f>
        <v>0</v>
      </c>
    </row>
    <row r="24" spans="1:15">
      <c r="A24" s="7" t="s">
        <v>42</v>
      </c>
      <c r="B24" s="58">
        <v>0</v>
      </c>
      <c r="C24" s="59">
        <v>0</v>
      </c>
      <c r="D24" s="60">
        <v>0</v>
      </c>
      <c r="E24" s="61">
        <f>B24*C24*D24</f>
        <v>0</v>
      </c>
      <c r="F24" s="62">
        <f>IF(E24&gt;=14000,14000,E24)</f>
        <v>0</v>
      </c>
      <c r="G24" s="62">
        <f>F24*$G$4</f>
        <v>0</v>
      </c>
      <c r="H24" s="62">
        <f>IF(E24&gt;=7000,7000,E24)</f>
        <v>0</v>
      </c>
      <c r="I24" s="62">
        <f>H24*$I$4</f>
        <v>0</v>
      </c>
      <c r="J24" s="63">
        <f t="shared" ref="J24:J26" si="15">(G24+I24)/12</f>
        <v>0</v>
      </c>
      <c r="K24" s="61">
        <f>E24/12</f>
        <v>0</v>
      </c>
      <c r="L24" s="61">
        <f t="shared" si="13"/>
        <v>0</v>
      </c>
      <c r="M24" s="59">
        <v>0</v>
      </c>
      <c r="N24" s="61">
        <f t="shared" si="14"/>
        <v>0</v>
      </c>
    </row>
    <row r="25" spans="1:15">
      <c r="A25" s="7" t="s">
        <v>43</v>
      </c>
      <c r="B25" s="58">
        <v>0</v>
      </c>
      <c r="C25" s="59">
        <v>0</v>
      </c>
      <c r="D25" s="60">
        <v>0</v>
      </c>
      <c r="E25" s="61">
        <f>B25*C25*D25</f>
        <v>0</v>
      </c>
      <c r="F25" s="62">
        <f>IF(E25&gt;=14000,14000,E25)</f>
        <v>0</v>
      </c>
      <c r="G25" s="62">
        <f>F25*$G$4</f>
        <v>0</v>
      </c>
      <c r="H25" s="62">
        <f>IF(E25&gt;=7000,7000,E25)</f>
        <v>0</v>
      </c>
      <c r="I25" s="62">
        <f>H25*$I$4</f>
        <v>0</v>
      </c>
      <c r="J25" s="63">
        <f t="shared" si="15"/>
        <v>0</v>
      </c>
      <c r="K25" s="61">
        <f>E25/12</f>
        <v>0</v>
      </c>
      <c r="L25" s="61">
        <f t="shared" si="13"/>
        <v>0</v>
      </c>
      <c r="M25" s="59">
        <v>0</v>
      </c>
      <c r="N25" s="61">
        <f t="shared" si="14"/>
        <v>0</v>
      </c>
    </row>
    <row r="26" spans="1:15">
      <c r="A26" s="7" t="s">
        <v>44</v>
      </c>
      <c r="B26" s="58">
        <v>0</v>
      </c>
      <c r="C26" s="59">
        <v>0</v>
      </c>
      <c r="D26" s="60">
        <v>0</v>
      </c>
      <c r="E26" s="61">
        <f>B26*C26*D26</f>
        <v>0</v>
      </c>
      <c r="F26" s="62">
        <f>IF(E26&gt;=14000,14000,E26)</f>
        <v>0</v>
      </c>
      <c r="G26" s="62">
        <f>F26*$G$4</f>
        <v>0</v>
      </c>
      <c r="H26" s="62">
        <f>IF(E26&gt;=7000,7000,E26)</f>
        <v>0</v>
      </c>
      <c r="I26" s="62">
        <f>H26*$I$4</f>
        <v>0</v>
      </c>
      <c r="J26" s="63">
        <f t="shared" si="15"/>
        <v>0</v>
      </c>
      <c r="K26" s="61">
        <f>E26/12</f>
        <v>0</v>
      </c>
      <c r="L26" s="61">
        <f t="shared" si="13"/>
        <v>0</v>
      </c>
      <c r="M26" s="59">
        <v>0</v>
      </c>
      <c r="N26" s="61">
        <f t="shared" si="14"/>
        <v>0</v>
      </c>
    </row>
    <row r="27" spans="1:15">
      <c r="B27" s="58"/>
      <c r="C27" s="59"/>
      <c r="D27" s="60"/>
      <c r="E27" s="61"/>
      <c r="F27" s="63"/>
      <c r="G27" s="63"/>
      <c r="H27" s="63"/>
      <c r="I27" s="63"/>
      <c r="J27" s="63"/>
      <c r="K27" s="61"/>
      <c r="L27" s="61"/>
      <c r="M27" s="71" t="s">
        <v>26</v>
      </c>
      <c r="N27" s="66">
        <f>SUM(N23:N26)</f>
        <v>0</v>
      </c>
    </row>
    <row r="29" spans="1:15">
      <c r="A29" s="70" t="s">
        <v>40</v>
      </c>
    </row>
    <row r="30" spans="1:15">
      <c r="A30" s="7" t="s">
        <v>41</v>
      </c>
      <c r="B30" s="58">
        <v>0</v>
      </c>
      <c r="C30" s="59">
        <v>0</v>
      </c>
      <c r="D30" s="60">
        <v>0</v>
      </c>
      <c r="E30" s="61">
        <f>B30*C30*D30</f>
        <v>0</v>
      </c>
      <c r="F30" s="62">
        <f>IF(E30&gt;=14000,14000,E30)</f>
        <v>0</v>
      </c>
      <c r="G30" s="62">
        <f>F30*$G$4</f>
        <v>0</v>
      </c>
      <c r="H30" s="62">
        <f>IF(E30&gt;=7000,7000,E30)</f>
        <v>0</v>
      </c>
      <c r="I30" s="62">
        <f>H30*$I$4</f>
        <v>0</v>
      </c>
      <c r="J30" s="63">
        <f>(G30+I30)/12</f>
        <v>0</v>
      </c>
      <c r="K30" s="61">
        <f>E30/12</f>
        <v>0</v>
      </c>
      <c r="L30" s="61">
        <f t="shared" ref="L30:L33" si="16">K30*$L$4</f>
        <v>0</v>
      </c>
      <c r="M30" s="59">
        <v>0</v>
      </c>
      <c r="N30" s="61">
        <f t="shared" ref="N30:N33" si="17">J30+K30+L30+M30</f>
        <v>0</v>
      </c>
    </row>
    <row r="31" spans="1:15">
      <c r="A31" s="7" t="s">
        <v>42</v>
      </c>
      <c r="B31" s="58">
        <v>0</v>
      </c>
      <c r="C31" s="59">
        <v>0</v>
      </c>
      <c r="D31" s="60">
        <v>0</v>
      </c>
      <c r="E31" s="61">
        <f>B31*C31*D31</f>
        <v>0</v>
      </c>
      <c r="F31" s="62">
        <f>IF(E31&gt;=14000,14000,E31)</f>
        <v>0</v>
      </c>
      <c r="G31" s="62">
        <f>F31*$G$4</f>
        <v>0</v>
      </c>
      <c r="H31" s="62">
        <f>IF(E31&gt;=7000,7000,E31)</f>
        <v>0</v>
      </c>
      <c r="I31" s="62">
        <f>H31*$I$4</f>
        <v>0</v>
      </c>
      <c r="J31" s="63">
        <f t="shared" ref="J31:J33" si="18">(G31+I31)/12</f>
        <v>0</v>
      </c>
      <c r="K31" s="61">
        <f>E31/12</f>
        <v>0</v>
      </c>
      <c r="L31" s="61">
        <f t="shared" si="16"/>
        <v>0</v>
      </c>
      <c r="M31" s="59">
        <v>0</v>
      </c>
      <c r="N31" s="61">
        <f t="shared" si="17"/>
        <v>0</v>
      </c>
    </row>
    <row r="32" spans="1:15">
      <c r="A32" s="7" t="s">
        <v>43</v>
      </c>
      <c r="B32" s="58">
        <v>0</v>
      </c>
      <c r="C32" s="59">
        <v>0</v>
      </c>
      <c r="D32" s="60">
        <v>0</v>
      </c>
      <c r="E32" s="61">
        <f>B32*C32*D32</f>
        <v>0</v>
      </c>
      <c r="F32" s="62">
        <f>IF(E32&gt;=14000,14000,E32)</f>
        <v>0</v>
      </c>
      <c r="G32" s="62">
        <f>F32*$G$4</f>
        <v>0</v>
      </c>
      <c r="H32" s="62">
        <f>IF(E32&gt;=7000,7000,E32)</f>
        <v>0</v>
      </c>
      <c r="I32" s="62">
        <f>H32*$I$4</f>
        <v>0</v>
      </c>
      <c r="J32" s="63">
        <f t="shared" si="18"/>
        <v>0</v>
      </c>
      <c r="K32" s="61">
        <f>E32/12</f>
        <v>0</v>
      </c>
      <c r="L32" s="61">
        <f t="shared" si="16"/>
        <v>0</v>
      </c>
      <c r="M32" s="59">
        <v>0</v>
      </c>
      <c r="N32" s="61">
        <f t="shared" si="17"/>
        <v>0</v>
      </c>
    </row>
    <row r="33" spans="1:14">
      <c r="A33" s="7" t="s">
        <v>44</v>
      </c>
      <c r="B33" s="58">
        <v>0</v>
      </c>
      <c r="C33" s="59">
        <v>0</v>
      </c>
      <c r="D33" s="60">
        <v>0</v>
      </c>
      <c r="E33" s="61">
        <f>B33*C33*D33</f>
        <v>0</v>
      </c>
      <c r="F33" s="62">
        <f>IF(E33&gt;=14000,14000,E33)</f>
        <v>0</v>
      </c>
      <c r="G33" s="62">
        <f>F33*$G$4</f>
        <v>0</v>
      </c>
      <c r="H33" s="62">
        <f>IF(E33&gt;=7000,7000,E33)</f>
        <v>0</v>
      </c>
      <c r="I33" s="62">
        <f>H33*$I$4</f>
        <v>0</v>
      </c>
      <c r="J33" s="63">
        <f t="shared" si="18"/>
        <v>0</v>
      </c>
      <c r="K33" s="61">
        <f>E33/12</f>
        <v>0</v>
      </c>
      <c r="L33" s="61">
        <f t="shared" si="16"/>
        <v>0</v>
      </c>
      <c r="M33" s="59">
        <v>0</v>
      </c>
      <c r="N33" s="61">
        <f t="shared" si="17"/>
        <v>0</v>
      </c>
    </row>
    <row r="34" spans="1:14">
      <c r="B34" s="58"/>
      <c r="C34" s="59"/>
      <c r="D34" s="60"/>
      <c r="E34" s="61"/>
      <c r="F34" s="63"/>
      <c r="G34" s="63"/>
      <c r="H34" s="63"/>
      <c r="I34" s="63"/>
      <c r="J34" s="63"/>
      <c r="K34" s="61"/>
      <c r="L34" s="61"/>
      <c r="M34" s="71" t="s">
        <v>26</v>
      </c>
      <c r="N34" s="66">
        <f>SUM(N30:N33)</f>
        <v>0</v>
      </c>
    </row>
    <row r="36" spans="1:14">
      <c r="A36" s="70" t="s">
        <v>45</v>
      </c>
      <c r="B36" s="26" t="s">
        <v>100</v>
      </c>
    </row>
    <row r="37" spans="1:14">
      <c r="A37" s="7" t="s">
        <v>41</v>
      </c>
      <c r="B37" s="58">
        <v>0</v>
      </c>
      <c r="C37" s="59">
        <v>0</v>
      </c>
      <c r="D37" s="60">
        <v>0</v>
      </c>
      <c r="E37" s="61">
        <f>B37*C37*D37</f>
        <v>0</v>
      </c>
      <c r="F37" s="62">
        <f>IF(E37&gt;=14000,14000,E37)</f>
        <v>0</v>
      </c>
      <c r="G37" s="62">
        <f>F37*$G$4</f>
        <v>0</v>
      </c>
      <c r="H37" s="62">
        <f>IF(E37&gt;=7000,7000,E37)</f>
        <v>0</v>
      </c>
      <c r="I37" s="62">
        <f>H37*$I$4</f>
        <v>0</v>
      </c>
      <c r="J37" s="63">
        <f>(G37+I37)/12</f>
        <v>0</v>
      </c>
      <c r="K37" s="61">
        <f>E37/12</f>
        <v>0</v>
      </c>
      <c r="L37" s="61">
        <f t="shared" ref="L37:L40" si="19">K37*$L$4</f>
        <v>0</v>
      </c>
      <c r="M37" s="59">
        <v>0</v>
      </c>
      <c r="N37" s="61">
        <f t="shared" ref="N37:N40" si="20">J37+K37+L37+M37</f>
        <v>0</v>
      </c>
    </row>
    <row r="38" spans="1:14">
      <c r="A38" s="7" t="s">
        <v>42</v>
      </c>
      <c r="B38" s="58">
        <v>0</v>
      </c>
      <c r="C38" s="59">
        <v>0</v>
      </c>
      <c r="D38" s="60">
        <v>0</v>
      </c>
      <c r="E38" s="61">
        <f>B38*C38*D38</f>
        <v>0</v>
      </c>
      <c r="F38" s="62">
        <f>IF(E38&gt;=14000,14000,E38)</f>
        <v>0</v>
      </c>
      <c r="G38" s="62">
        <f>F38*$G$4</f>
        <v>0</v>
      </c>
      <c r="H38" s="62">
        <f>IF(E38&gt;=7000,7000,E38)</f>
        <v>0</v>
      </c>
      <c r="I38" s="62">
        <f>H38*$I$4</f>
        <v>0</v>
      </c>
      <c r="J38" s="63">
        <f t="shared" ref="J38:J40" si="21">(G38+I38)/12</f>
        <v>0</v>
      </c>
      <c r="K38" s="61">
        <f>E38/12</f>
        <v>0</v>
      </c>
      <c r="L38" s="61">
        <f t="shared" si="19"/>
        <v>0</v>
      </c>
      <c r="M38" s="59">
        <v>0</v>
      </c>
      <c r="N38" s="61">
        <f t="shared" si="20"/>
        <v>0</v>
      </c>
    </row>
    <row r="39" spans="1:14">
      <c r="A39" s="7" t="s">
        <v>43</v>
      </c>
      <c r="B39" s="58">
        <v>0</v>
      </c>
      <c r="C39" s="59">
        <v>0</v>
      </c>
      <c r="D39" s="60">
        <v>0</v>
      </c>
      <c r="E39" s="61">
        <f>B39*C39*D39</f>
        <v>0</v>
      </c>
      <c r="F39" s="62">
        <f>IF(E39&gt;=14000,14000,E39)</f>
        <v>0</v>
      </c>
      <c r="G39" s="62">
        <f>F39*$G$4</f>
        <v>0</v>
      </c>
      <c r="H39" s="62">
        <f>IF(E39&gt;=7000,7000,E39)</f>
        <v>0</v>
      </c>
      <c r="I39" s="62">
        <f>H39*$I$4</f>
        <v>0</v>
      </c>
      <c r="J39" s="63">
        <f t="shared" si="21"/>
        <v>0</v>
      </c>
      <c r="K39" s="61">
        <f>E39/12</f>
        <v>0</v>
      </c>
      <c r="L39" s="61">
        <f t="shared" si="19"/>
        <v>0</v>
      </c>
      <c r="M39" s="59">
        <v>0</v>
      </c>
      <c r="N39" s="61">
        <f t="shared" si="20"/>
        <v>0</v>
      </c>
    </row>
    <row r="40" spans="1:14">
      <c r="A40" s="7" t="s">
        <v>44</v>
      </c>
      <c r="B40" s="58">
        <v>0</v>
      </c>
      <c r="C40" s="59">
        <v>0</v>
      </c>
      <c r="D40" s="60">
        <v>0</v>
      </c>
      <c r="E40" s="61">
        <f>B40*C40*D40</f>
        <v>0</v>
      </c>
      <c r="F40" s="62">
        <f>IF(E40&gt;=14000,14000,E40)</f>
        <v>0</v>
      </c>
      <c r="G40" s="62">
        <f>F40*$G$4</f>
        <v>0</v>
      </c>
      <c r="H40" s="62">
        <f>IF(E40&gt;=7000,7000,E40)</f>
        <v>0</v>
      </c>
      <c r="I40" s="62">
        <f>H40*$I$4</f>
        <v>0</v>
      </c>
      <c r="J40" s="63">
        <f t="shared" si="21"/>
        <v>0</v>
      </c>
      <c r="K40" s="61">
        <f>E40/12</f>
        <v>0</v>
      </c>
      <c r="L40" s="61">
        <f t="shared" si="19"/>
        <v>0</v>
      </c>
      <c r="M40" s="59">
        <v>0</v>
      </c>
      <c r="N40" s="61">
        <f t="shared" si="20"/>
        <v>0</v>
      </c>
    </row>
    <row r="41" spans="1:14">
      <c r="B41" s="58"/>
      <c r="C41" s="59"/>
      <c r="D41" s="60"/>
      <c r="E41" s="61"/>
      <c r="F41" s="63"/>
      <c r="G41" s="63"/>
      <c r="H41" s="63"/>
      <c r="I41" s="63"/>
      <c r="J41" s="63"/>
      <c r="K41" s="61"/>
      <c r="L41" s="61"/>
      <c r="M41" s="71" t="s">
        <v>26</v>
      </c>
      <c r="N41" s="66">
        <f>SUM(N37:N40)</f>
        <v>0</v>
      </c>
    </row>
    <row r="43" spans="1:14">
      <c r="A43" s="70" t="s">
        <v>46</v>
      </c>
      <c r="B43" s="26" t="s">
        <v>101</v>
      </c>
    </row>
    <row r="44" spans="1:14">
      <c r="A44" s="7" t="s">
        <v>41</v>
      </c>
      <c r="B44" s="58">
        <v>0</v>
      </c>
      <c r="C44" s="59">
        <v>0</v>
      </c>
      <c r="D44" s="60">
        <v>0</v>
      </c>
      <c r="E44" s="61">
        <f>B44*C44*D44</f>
        <v>0</v>
      </c>
      <c r="F44" s="62">
        <f>IF(E44&gt;=14000,14000,E44)</f>
        <v>0</v>
      </c>
      <c r="G44" s="62">
        <f>F44*$G$4</f>
        <v>0</v>
      </c>
      <c r="H44" s="62">
        <f>IF(E44&gt;=7000,7000,E44)</f>
        <v>0</v>
      </c>
      <c r="I44" s="62">
        <f>H44*$I$4</f>
        <v>0</v>
      </c>
      <c r="J44" s="63">
        <f>(G44+I44)/12</f>
        <v>0</v>
      </c>
      <c r="K44" s="61">
        <f>E44/12</f>
        <v>0</v>
      </c>
      <c r="L44" s="61">
        <f t="shared" ref="L44:L47" si="22">K44*$L$4</f>
        <v>0</v>
      </c>
      <c r="M44" s="59">
        <v>0</v>
      </c>
      <c r="N44" s="61">
        <f t="shared" ref="N44:N47" si="23">J44+K44+L44+M44</f>
        <v>0</v>
      </c>
    </row>
    <row r="45" spans="1:14">
      <c r="A45" s="7" t="s">
        <v>42</v>
      </c>
      <c r="B45" s="58">
        <v>0</v>
      </c>
      <c r="C45" s="59">
        <v>0</v>
      </c>
      <c r="D45" s="60">
        <v>0</v>
      </c>
      <c r="E45" s="61">
        <f>B45*C45*D45</f>
        <v>0</v>
      </c>
      <c r="F45" s="62">
        <f>IF(E45&gt;=14000,14000,E45)</f>
        <v>0</v>
      </c>
      <c r="G45" s="62">
        <f>F45*$G$4</f>
        <v>0</v>
      </c>
      <c r="H45" s="62">
        <f>IF(E45&gt;=7000,7000,E45)</f>
        <v>0</v>
      </c>
      <c r="I45" s="62">
        <f>H45*$I$4</f>
        <v>0</v>
      </c>
      <c r="J45" s="63">
        <f t="shared" ref="J45:J47" si="24">(G45+I45)/12</f>
        <v>0</v>
      </c>
      <c r="K45" s="61">
        <f>E45/12</f>
        <v>0</v>
      </c>
      <c r="L45" s="61">
        <f t="shared" si="22"/>
        <v>0</v>
      </c>
      <c r="M45" s="59">
        <v>0</v>
      </c>
      <c r="N45" s="61">
        <f t="shared" si="23"/>
        <v>0</v>
      </c>
    </row>
    <row r="46" spans="1:14">
      <c r="A46" s="7" t="s">
        <v>43</v>
      </c>
      <c r="B46" s="58">
        <v>0</v>
      </c>
      <c r="C46" s="59">
        <v>0</v>
      </c>
      <c r="D46" s="60">
        <v>0</v>
      </c>
      <c r="E46" s="61">
        <f>B46*C46*D46</f>
        <v>0</v>
      </c>
      <c r="F46" s="62">
        <f>IF(E46&gt;=14000,14000,E46)</f>
        <v>0</v>
      </c>
      <c r="G46" s="62">
        <f>F46*$G$4</f>
        <v>0</v>
      </c>
      <c r="H46" s="62">
        <f>IF(E46&gt;=7000,7000,E46)</f>
        <v>0</v>
      </c>
      <c r="I46" s="62">
        <f>H46*$I$4</f>
        <v>0</v>
      </c>
      <c r="J46" s="63">
        <f t="shared" si="24"/>
        <v>0</v>
      </c>
      <c r="K46" s="61">
        <f>E46/12</f>
        <v>0</v>
      </c>
      <c r="L46" s="61">
        <f t="shared" si="22"/>
        <v>0</v>
      </c>
      <c r="M46" s="59">
        <v>0</v>
      </c>
      <c r="N46" s="61">
        <f t="shared" si="23"/>
        <v>0</v>
      </c>
    </row>
    <row r="47" spans="1:14">
      <c r="A47" s="7" t="s">
        <v>44</v>
      </c>
      <c r="B47" s="58">
        <v>0</v>
      </c>
      <c r="C47" s="59">
        <v>0</v>
      </c>
      <c r="D47" s="60">
        <v>0</v>
      </c>
      <c r="E47" s="61">
        <f>B47*C47*D47</f>
        <v>0</v>
      </c>
      <c r="F47" s="62">
        <f>IF(E47&gt;=14000,14000,E47)</f>
        <v>0</v>
      </c>
      <c r="G47" s="62">
        <f>F47*$G$4</f>
        <v>0</v>
      </c>
      <c r="H47" s="62">
        <f>IF(E47&gt;=7000,7000,E47)</f>
        <v>0</v>
      </c>
      <c r="I47" s="62">
        <f>H47*$I$4</f>
        <v>0</v>
      </c>
      <c r="J47" s="63">
        <f t="shared" si="24"/>
        <v>0</v>
      </c>
      <c r="K47" s="61">
        <f>E47/12</f>
        <v>0</v>
      </c>
      <c r="L47" s="61">
        <f t="shared" si="22"/>
        <v>0</v>
      </c>
      <c r="M47" s="59">
        <v>0</v>
      </c>
      <c r="N47" s="61">
        <f t="shared" si="23"/>
        <v>0</v>
      </c>
    </row>
    <row r="48" spans="1:14">
      <c r="B48" s="58"/>
      <c r="C48" s="59"/>
      <c r="D48" s="60"/>
      <c r="E48" s="61"/>
      <c r="F48" s="63"/>
      <c r="G48" s="63"/>
      <c r="H48" s="63"/>
      <c r="I48" s="63"/>
      <c r="J48" s="63"/>
      <c r="K48" s="61"/>
      <c r="L48" s="61"/>
      <c r="M48" s="71" t="s">
        <v>26</v>
      </c>
      <c r="N48" s="66">
        <f>SUM(N44:N47)</f>
        <v>0</v>
      </c>
    </row>
    <row r="50" spans="1:14">
      <c r="A50" s="70" t="s">
        <v>47</v>
      </c>
    </row>
    <row r="51" spans="1:14">
      <c r="A51" s="7" t="s">
        <v>41</v>
      </c>
      <c r="B51" s="58">
        <v>0</v>
      </c>
      <c r="C51" s="59">
        <v>0</v>
      </c>
      <c r="D51" s="60">
        <v>0</v>
      </c>
      <c r="E51" s="61">
        <f>B51*C51*D51</f>
        <v>0</v>
      </c>
      <c r="F51" s="27">
        <f>IF(E51&gt;=14000,14000,E51)</f>
        <v>0</v>
      </c>
      <c r="G51" s="27">
        <f>F51*$G$4</f>
        <v>0</v>
      </c>
      <c r="H51" s="27">
        <f>IF(E51&gt;=7000,7000,E51)</f>
        <v>0</v>
      </c>
      <c r="I51" s="27">
        <f>H51*$I$4</f>
        <v>0</v>
      </c>
      <c r="J51" s="63">
        <f>(G51+I51)/12</f>
        <v>0</v>
      </c>
      <c r="K51" s="61">
        <f>E51/12</f>
        <v>0</v>
      </c>
      <c r="L51" s="61">
        <f t="shared" ref="L51:L54" si="25">K51*$L$4</f>
        <v>0</v>
      </c>
      <c r="M51" s="59">
        <v>0</v>
      </c>
      <c r="N51" s="61">
        <f t="shared" ref="N51:N54" si="26">J51+K51+L51+M51</f>
        <v>0</v>
      </c>
    </row>
    <row r="52" spans="1:14">
      <c r="A52" s="7" t="s">
        <v>42</v>
      </c>
      <c r="B52" s="58">
        <v>0</v>
      </c>
      <c r="C52" s="59">
        <v>0</v>
      </c>
      <c r="D52" s="60">
        <v>0</v>
      </c>
      <c r="E52" s="61">
        <f>B52*C52*D52</f>
        <v>0</v>
      </c>
      <c r="F52" s="27">
        <f>IF(E52&gt;=14000,14000,E52)</f>
        <v>0</v>
      </c>
      <c r="G52" s="27">
        <f>F52*$G$4</f>
        <v>0</v>
      </c>
      <c r="H52" s="27">
        <f>IF(E52&gt;=7000,7000,E52)</f>
        <v>0</v>
      </c>
      <c r="I52" s="27">
        <f>H52*$I$4</f>
        <v>0</v>
      </c>
      <c r="J52" s="63">
        <f t="shared" ref="J52:J54" si="27">(G52+I52)/12</f>
        <v>0</v>
      </c>
      <c r="K52" s="61">
        <f>E52/12</f>
        <v>0</v>
      </c>
      <c r="L52" s="61">
        <f t="shared" si="25"/>
        <v>0</v>
      </c>
      <c r="M52" s="59">
        <v>0</v>
      </c>
      <c r="N52" s="61">
        <f t="shared" si="26"/>
        <v>0</v>
      </c>
    </row>
    <row r="53" spans="1:14">
      <c r="A53" s="7" t="s">
        <v>43</v>
      </c>
      <c r="B53" s="58">
        <v>0</v>
      </c>
      <c r="C53" s="59">
        <v>0</v>
      </c>
      <c r="D53" s="60">
        <v>0</v>
      </c>
      <c r="E53" s="61">
        <f>B53*C53*D53</f>
        <v>0</v>
      </c>
      <c r="F53" s="27">
        <f>IF(E53&gt;=14000,14000,E53)</f>
        <v>0</v>
      </c>
      <c r="G53" s="27">
        <f>F53*$G$4</f>
        <v>0</v>
      </c>
      <c r="H53" s="27">
        <f>IF(E53&gt;=7000,7000,E53)</f>
        <v>0</v>
      </c>
      <c r="I53" s="27">
        <f>H53*$I$4</f>
        <v>0</v>
      </c>
      <c r="J53" s="63">
        <f t="shared" si="27"/>
        <v>0</v>
      </c>
      <c r="K53" s="61">
        <f>E53/12</f>
        <v>0</v>
      </c>
      <c r="L53" s="61">
        <f t="shared" si="25"/>
        <v>0</v>
      </c>
      <c r="M53" s="59">
        <v>0</v>
      </c>
      <c r="N53" s="61">
        <f t="shared" si="26"/>
        <v>0</v>
      </c>
    </row>
    <row r="54" spans="1:14">
      <c r="A54" s="7" t="s">
        <v>44</v>
      </c>
      <c r="B54" s="58">
        <v>0</v>
      </c>
      <c r="C54" s="59">
        <v>0</v>
      </c>
      <c r="D54" s="60">
        <v>0</v>
      </c>
      <c r="E54" s="61">
        <f>B54*C54*D54</f>
        <v>0</v>
      </c>
      <c r="F54" s="27">
        <f>IF(E54&gt;=14000,14000,E54)</f>
        <v>0</v>
      </c>
      <c r="G54" s="27">
        <f>F54*$G$4</f>
        <v>0</v>
      </c>
      <c r="H54" s="27">
        <f>IF(E54&gt;=7000,7000,E54)</f>
        <v>0</v>
      </c>
      <c r="I54" s="27">
        <f>H54*$I$4</f>
        <v>0</v>
      </c>
      <c r="J54" s="63">
        <f t="shared" si="27"/>
        <v>0</v>
      </c>
      <c r="K54" s="61">
        <f>E54/12</f>
        <v>0</v>
      </c>
      <c r="L54" s="61">
        <f t="shared" si="25"/>
        <v>0</v>
      </c>
      <c r="M54" s="59">
        <v>0</v>
      </c>
      <c r="N54" s="61">
        <f t="shared" si="26"/>
        <v>0</v>
      </c>
    </row>
    <row r="55" spans="1:14">
      <c r="B55" s="58"/>
      <c r="C55" s="59"/>
      <c r="D55" s="60"/>
      <c r="E55" s="61"/>
      <c r="F55" s="63"/>
      <c r="G55" s="63"/>
      <c r="H55" s="63"/>
      <c r="I55" s="63"/>
      <c r="J55" s="63"/>
      <c r="K55" s="61"/>
      <c r="L55" s="61"/>
      <c r="M55" s="71" t="s">
        <v>26</v>
      </c>
      <c r="N55" s="66">
        <f>SUM(N51:N54)</f>
        <v>0</v>
      </c>
    </row>
    <row r="57" spans="1:14">
      <c r="A57" s="70" t="s">
        <v>47</v>
      </c>
    </row>
    <row r="58" spans="1:14">
      <c r="A58" s="7" t="s">
        <v>41</v>
      </c>
      <c r="B58" s="58">
        <v>0</v>
      </c>
      <c r="C58" s="59">
        <v>0</v>
      </c>
      <c r="D58" s="60">
        <v>0</v>
      </c>
      <c r="E58" s="61">
        <f>B58*C58*D58</f>
        <v>0</v>
      </c>
      <c r="F58" s="27">
        <f>IF(E58&gt;=14000,14000,E58)</f>
        <v>0</v>
      </c>
      <c r="G58" s="27">
        <f>F58*$G$4</f>
        <v>0</v>
      </c>
      <c r="H58" s="27">
        <f>IF(E58&gt;=7000,7000,E58)</f>
        <v>0</v>
      </c>
      <c r="I58" s="27">
        <f>H58*$I$4</f>
        <v>0</v>
      </c>
      <c r="J58" s="63">
        <f>(G58+I58)/12</f>
        <v>0</v>
      </c>
      <c r="K58" s="61">
        <f>E58/12</f>
        <v>0</v>
      </c>
      <c r="L58" s="61">
        <f t="shared" ref="L58:L61" si="28">K58*$L$4</f>
        <v>0</v>
      </c>
      <c r="M58" s="59">
        <v>0</v>
      </c>
      <c r="N58" s="61">
        <f t="shared" ref="N58:N61" si="29">J58+K58+L58+M58</f>
        <v>0</v>
      </c>
    </row>
    <row r="59" spans="1:14">
      <c r="A59" s="7" t="s">
        <v>42</v>
      </c>
      <c r="B59" s="58">
        <v>0</v>
      </c>
      <c r="C59" s="59">
        <v>0</v>
      </c>
      <c r="D59" s="60">
        <v>0</v>
      </c>
      <c r="E59" s="61">
        <f>B59*C59*D59</f>
        <v>0</v>
      </c>
      <c r="F59" s="27">
        <f>IF(E59&gt;=14000,14000,E59)</f>
        <v>0</v>
      </c>
      <c r="G59" s="27">
        <f>F59*$G$4</f>
        <v>0</v>
      </c>
      <c r="H59" s="27">
        <f>IF(E59&gt;=7000,7000,E59)</f>
        <v>0</v>
      </c>
      <c r="I59" s="27">
        <f>H59*$I$4</f>
        <v>0</v>
      </c>
      <c r="J59" s="63">
        <f t="shared" ref="J59:J61" si="30">(G59+I59)/12</f>
        <v>0</v>
      </c>
      <c r="K59" s="61">
        <f>E59/12</f>
        <v>0</v>
      </c>
      <c r="L59" s="61">
        <f t="shared" si="28"/>
        <v>0</v>
      </c>
      <c r="M59" s="59">
        <v>0</v>
      </c>
      <c r="N59" s="61">
        <f t="shared" si="29"/>
        <v>0</v>
      </c>
    </row>
    <row r="60" spans="1:14">
      <c r="A60" s="7" t="s">
        <v>43</v>
      </c>
      <c r="B60" s="58">
        <v>0</v>
      </c>
      <c r="C60" s="59">
        <v>0</v>
      </c>
      <c r="D60" s="60">
        <v>0</v>
      </c>
      <c r="E60" s="61">
        <f>B60*C60*D60</f>
        <v>0</v>
      </c>
      <c r="F60" s="27">
        <f>IF(E60&gt;=14000,14000,E60)</f>
        <v>0</v>
      </c>
      <c r="G60" s="27">
        <f>F60*$G$4</f>
        <v>0</v>
      </c>
      <c r="H60" s="27">
        <f>IF(E60&gt;=7000,7000,E60)</f>
        <v>0</v>
      </c>
      <c r="I60" s="27">
        <f>H60*$I$4</f>
        <v>0</v>
      </c>
      <c r="J60" s="63">
        <f t="shared" si="30"/>
        <v>0</v>
      </c>
      <c r="K60" s="61">
        <f>E60/12</f>
        <v>0</v>
      </c>
      <c r="L60" s="61">
        <f t="shared" si="28"/>
        <v>0</v>
      </c>
      <c r="M60" s="59">
        <v>0</v>
      </c>
      <c r="N60" s="61">
        <f t="shared" si="29"/>
        <v>0</v>
      </c>
    </row>
    <row r="61" spans="1:14">
      <c r="A61" s="7" t="s">
        <v>44</v>
      </c>
      <c r="B61" s="58">
        <v>0</v>
      </c>
      <c r="C61" s="59">
        <v>0</v>
      </c>
      <c r="D61" s="60">
        <v>0</v>
      </c>
      <c r="E61" s="61">
        <f>B61*C61*D61</f>
        <v>0</v>
      </c>
      <c r="F61" s="27">
        <f>IF(E61&gt;=14000,14000,E61)</f>
        <v>0</v>
      </c>
      <c r="G61" s="27">
        <f>F61*$G$4</f>
        <v>0</v>
      </c>
      <c r="H61" s="27">
        <f>IF(E61&gt;=7000,7000,E61)</f>
        <v>0</v>
      </c>
      <c r="I61" s="27">
        <f>H61*$I$4</f>
        <v>0</v>
      </c>
      <c r="J61" s="63">
        <f t="shared" si="30"/>
        <v>0</v>
      </c>
      <c r="K61" s="61">
        <f>E61/12</f>
        <v>0</v>
      </c>
      <c r="L61" s="61">
        <f t="shared" si="28"/>
        <v>0</v>
      </c>
      <c r="M61" s="59">
        <v>0</v>
      </c>
      <c r="N61" s="61">
        <f t="shared" si="29"/>
        <v>0</v>
      </c>
    </row>
    <row r="62" spans="1:14">
      <c r="B62" s="58"/>
      <c r="C62" s="59"/>
      <c r="D62" s="60"/>
      <c r="E62" s="61"/>
      <c r="F62" s="63"/>
      <c r="G62" s="63"/>
      <c r="H62" s="63"/>
      <c r="I62" s="63"/>
      <c r="J62" s="63"/>
      <c r="K62" s="61"/>
      <c r="L62" s="61"/>
      <c r="M62" s="71" t="s">
        <v>26</v>
      </c>
      <c r="N62" s="66">
        <f>SUM(N58:N61)</f>
        <v>0</v>
      </c>
    </row>
    <row r="63" spans="1:14" ht="13.5" customHeight="1"/>
    <row r="64" spans="1:14" s="42" customFormat="1">
      <c r="A64" s="53" t="s">
        <v>74</v>
      </c>
      <c r="B64" s="53"/>
      <c r="C64" s="53"/>
      <c r="D64" s="53"/>
      <c r="E64" s="66">
        <f>SUM(E16:E61)</f>
        <v>0</v>
      </c>
      <c r="F64" s="73"/>
      <c r="G64" s="73"/>
      <c r="H64" s="73"/>
      <c r="I64" s="73"/>
      <c r="J64" s="61">
        <f>SUM(J16:J61)</f>
        <v>0</v>
      </c>
      <c r="K64" s="61">
        <f>SUM(K16:K61)</f>
        <v>0</v>
      </c>
      <c r="L64" s="61">
        <f>SUM(L16:L61)</f>
        <v>0</v>
      </c>
      <c r="M64" s="61">
        <f>SUM(M16:M61)</f>
        <v>0</v>
      </c>
      <c r="N64" s="66">
        <f t="shared" ref="N64" si="31">J64+K64+L64+M64</f>
        <v>0</v>
      </c>
    </row>
    <row r="65" spans="1:14">
      <c r="A65" s="42" t="s">
        <v>120</v>
      </c>
      <c r="E65" s="74">
        <f>E64+E12</f>
        <v>0</v>
      </c>
      <c r="J65" s="75">
        <f t="shared" ref="J65:N65" si="32">J64+J12</f>
        <v>0</v>
      </c>
      <c r="K65" s="75">
        <f t="shared" si="32"/>
        <v>0</v>
      </c>
      <c r="L65" s="75">
        <f t="shared" si="32"/>
        <v>0</v>
      </c>
      <c r="M65" s="75">
        <f t="shared" si="32"/>
        <v>0</v>
      </c>
      <c r="N65" s="74">
        <f t="shared" si="32"/>
        <v>0</v>
      </c>
    </row>
    <row r="67" spans="1:14">
      <c r="A67" s="76" t="s">
        <v>35</v>
      </c>
    </row>
    <row r="68" spans="1:14">
      <c r="A68" s="77" t="s">
        <v>77</v>
      </c>
    </row>
  </sheetData>
  <pageMargins left="0.7" right="0.7" top="0.75" bottom="0.75" header="0.3" footer="0.3"/>
  <pageSetup orientation="portrait" horizontalDpi="0" verticalDpi="0" r:id="rId1"/>
  <headerFooter>
    <oddFooter>&amp;CSource: Kim Votta Consulting</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FFDE8-3321-42BF-B88D-2CCD24DEA37F}">
  <sheetPr>
    <tabColor theme="4" tint="0.39997558519241921"/>
  </sheetPr>
  <dimension ref="A1:I33"/>
  <sheetViews>
    <sheetView topLeftCell="A17" workbookViewId="0">
      <selection activeCell="A5" sqref="A5"/>
    </sheetView>
  </sheetViews>
  <sheetFormatPr defaultColWidth="53.90625" defaultRowHeight="14"/>
  <cols>
    <col min="1" max="16384" width="53.90625" style="1"/>
  </cols>
  <sheetData>
    <row r="1" spans="1:9">
      <c r="A1" s="2" t="s">
        <v>86</v>
      </c>
      <c r="B1" s="3" t="s">
        <v>87</v>
      </c>
      <c r="C1" s="78" t="s">
        <v>88</v>
      </c>
      <c r="D1" s="4" t="s">
        <v>89</v>
      </c>
      <c r="E1" s="5"/>
      <c r="F1" s="6"/>
      <c r="G1" s="6"/>
    </row>
    <row r="3" spans="1:9">
      <c r="A3" s="79" t="s">
        <v>51</v>
      </c>
    </row>
    <row r="4" spans="1:9">
      <c r="A4" s="79"/>
    </row>
    <row r="5" spans="1:9" ht="42">
      <c r="A5" s="80" t="s">
        <v>52</v>
      </c>
      <c r="B5" s="81" t="s">
        <v>53</v>
      </c>
      <c r="C5" s="81" t="s">
        <v>61</v>
      </c>
      <c r="D5" s="82"/>
      <c r="E5" s="83"/>
      <c r="F5" s="82"/>
    </row>
    <row r="6" spans="1:9">
      <c r="A6" s="82" t="s">
        <v>90</v>
      </c>
      <c r="B6" s="84">
        <f>Staff!N12</f>
        <v>0</v>
      </c>
      <c r="C6" s="85">
        <f>B6*12</f>
        <v>0</v>
      </c>
      <c r="D6" s="82"/>
      <c r="E6" s="83"/>
      <c r="F6" s="82"/>
    </row>
    <row r="7" spans="1:9">
      <c r="A7" s="82" t="s">
        <v>57</v>
      </c>
      <c r="B7" s="86">
        <v>0</v>
      </c>
      <c r="C7" s="87">
        <f>B7*12</f>
        <v>0</v>
      </c>
      <c r="D7" s="88"/>
      <c r="E7" s="82"/>
      <c r="F7" s="82"/>
    </row>
    <row r="8" spans="1:9">
      <c r="A8" s="82" t="s">
        <v>23</v>
      </c>
      <c r="B8" s="86">
        <v>0</v>
      </c>
      <c r="C8" s="87">
        <f t="shared" ref="C8:C30" si="0">B8*12</f>
        <v>0</v>
      </c>
      <c r="D8" s="82"/>
      <c r="E8" s="82"/>
      <c r="F8" s="82"/>
      <c r="G8" s="82"/>
      <c r="H8" s="82"/>
      <c r="I8" s="82"/>
    </row>
    <row r="9" spans="1:9">
      <c r="A9" s="82" t="s">
        <v>12</v>
      </c>
      <c r="B9" s="86">
        <v>0</v>
      </c>
      <c r="C9" s="87">
        <f t="shared" si="0"/>
        <v>0</v>
      </c>
      <c r="D9" s="82"/>
      <c r="E9" s="82"/>
      <c r="F9" s="82"/>
    </row>
    <row r="10" spans="1:9">
      <c r="A10" s="82" t="s">
        <v>10</v>
      </c>
      <c r="B10" s="86">
        <v>0</v>
      </c>
      <c r="C10" s="87">
        <f t="shared" si="0"/>
        <v>0</v>
      </c>
      <c r="D10" s="82"/>
      <c r="E10" s="82"/>
      <c r="F10" s="82"/>
    </row>
    <row r="11" spans="1:9">
      <c r="A11" s="82" t="s">
        <v>14</v>
      </c>
      <c r="B11" s="86">
        <v>0</v>
      </c>
      <c r="C11" s="87">
        <f t="shared" si="0"/>
        <v>0</v>
      </c>
      <c r="D11" s="82"/>
      <c r="E11" s="82"/>
      <c r="F11" s="82"/>
    </row>
    <row r="12" spans="1:9">
      <c r="A12" s="82" t="s">
        <v>58</v>
      </c>
      <c r="B12" s="86">
        <v>0</v>
      </c>
      <c r="C12" s="87">
        <f t="shared" si="0"/>
        <v>0</v>
      </c>
      <c r="D12" s="82"/>
      <c r="E12" s="82"/>
      <c r="F12" s="82"/>
      <c r="G12" s="82"/>
      <c r="H12" s="82"/>
      <c r="I12" s="82"/>
    </row>
    <row r="13" spans="1:9">
      <c r="A13" s="82" t="s">
        <v>15</v>
      </c>
      <c r="B13" s="86">
        <v>0</v>
      </c>
      <c r="C13" s="87">
        <f t="shared" si="0"/>
        <v>0</v>
      </c>
      <c r="D13" s="82"/>
      <c r="E13" s="82"/>
      <c r="F13" s="82"/>
      <c r="G13" s="82"/>
      <c r="H13" s="82"/>
      <c r="I13" s="82"/>
    </row>
    <row r="14" spans="1:9">
      <c r="A14" s="82" t="s">
        <v>16</v>
      </c>
      <c r="B14" s="86">
        <v>0</v>
      </c>
      <c r="C14" s="87">
        <f t="shared" si="0"/>
        <v>0</v>
      </c>
      <c r="D14" s="82"/>
      <c r="E14" s="82"/>
      <c r="F14" s="82"/>
      <c r="G14" s="82"/>
      <c r="H14" s="82"/>
      <c r="I14" s="82"/>
    </row>
    <row r="15" spans="1:9">
      <c r="A15" s="82" t="s">
        <v>17</v>
      </c>
      <c r="B15" s="86">
        <v>0</v>
      </c>
      <c r="C15" s="87">
        <f t="shared" si="0"/>
        <v>0</v>
      </c>
      <c r="D15" s="82"/>
      <c r="E15" s="82"/>
      <c r="F15" s="82"/>
      <c r="G15" s="82"/>
      <c r="H15" s="82"/>
      <c r="I15" s="82"/>
    </row>
    <row r="16" spans="1:9">
      <c r="A16" s="82" t="s">
        <v>18</v>
      </c>
      <c r="B16" s="86">
        <v>0</v>
      </c>
      <c r="C16" s="87">
        <f t="shared" si="0"/>
        <v>0</v>
      </c>
      <c r="D16" s="82"/>
      <c r="E16" s="82"/>
      <c r="F16" s="82"/>
      <c r="G16" s="82"/>
      <c r="H16" s="82"/>
      <c r="I16" s="82"/>
    </row>
    <row r="17" spans="1:9">
      <c r="A17" s="82" t="s">
        <v>19</v>
      </c>
      <c r="B17" s="86">
        <v>0</v>
      </c>
      <c r="C17" s="87">
        <f t="shared" si="0"/>
        <v>0</v>
      </c>
      <c r="D17" s="82"/>
      <c r="E17" s="82"/>
      <c r="F17" s="82"/>
      <c r="G17" s="82"/>
      <c r="H17" s="82"/>
      <c r="I17" s="82"/>
    </row>
    <row r="18" spans="1:9">
      <c r="A18" s="82" t="s">
        <v>56</v>
      </c>
      <c r="B18" s="86">
        <v>0</v>
      </c>
      <c r="C18" s="87">
        <f t="shared" si="0"/>
        <v>0</v>
      </c>
      <c r="D18" s="82"/>
      <c r="E18" s="82"/>
      <c r="F18" s="82"/>
      <c r="G18" s="82"/>
      <c r="H18" s="82"/>
      <c r="I18" s="82"/>
    </row>
    <row r="19" spans="1:9">
      <c r="A19" s="82" t="s">
        <v>20</v>
      </c>
      <c r="B19" s="86">
        <v>0</v>
      </c>
      <c r="C19" s="87">
        <f t="shared" si="0"/>
        <v>0</v>
      </c>
      <c r="D19" s="82"/>
      <c r="E19" s="82"/>
      <c r="F19" s="82"/>
      <c r="G19" s="82"/>
      <c r="H19" s="82"/>
      <c r="I19" s="82"/>
    </row>
    <row r="20" spans="1:9">
      <c r="A20" s="82" t="s">
        <v>21</v>
      </c>
      <c r="B20" s="86">
        <v>0</v>
      </c>
      <c r="C20" s="87">
        <f t="shared" si="0"/>
        <v>0</v>
      </c>
      <c r="D20" s="82"/>
      <c r="E20" s="82"/>
      <c r="F20" s="82"/>
      <c r="G20" s="82"/>
      <c r="H20" s="82"/>
      <c r="I20" s="82"/>
    </row>
    <row r="21" spans="1:9">
      <c r="A21" s="82" t="s">
        <v>22</v>
      </c>
      <c r="B21" s="86">
        <v>0</v>
      </c>
      <c r="C21" s="87">
        <f t="shared" si="0"/>
        <v>0</v>
      </c>
      <c r="D21" s="82"/>
      <c r="E21" s="82"/>
      <c r="F21" s="82"/>
      <c r="G21" s="82"/>
      <c r="H21" s="82"/>
      <c r="I21" s="82"/>
    </row>
    <row r="22" spans="1:9">
      <c r="A22" s="82" t="s">
        <v>24</v>
      </c>
      <c r="B22" s="86">
        <v>0</v>
      </c>
      <c r="C22" s="87">
        <f t="shared" si="0"/>
        <v>0</v>
      </c>
      <c r="D22" s="82"/>
      <c r="E22" s="82"/>
      <c r="F22" s="82"/>
      <c r="G22" s="82"/>
      <c r="H22" s="82"/>
      <c r="I22" s="82"/>
    </row>
    <row r="23" spans="1:9">
      <c r="A23" s="82" t="s">
        <v>59</v>
      </c>
      <c r="B23" s="86">
        <v>0</v>
      </c>
      <c r="C23" s="87">
        <f t="shared" si="0"/>
        <v>0</v>
      </c>
      <c r="D23" s="82"/>
      <c r="E23" s="82"/>
      <c r="F23" s="82"/>
      <c r="G23" s="82"/>
      <c r="H23" s="82"/>
      <c r="I23" s="82"/>
    </row>
    <row r="24" spans="1:9">
      <c r="A24" s="82" t="s">
        <v>60</v>
      </c>
      <c r="B24" s="86">
        <v>0</v>
      </c>
      <c r="C24" s="87">
        <f t="shared" si="0"/>
        <v>0</v>
      </c>
      <c r="D24" s="82"/>
      <c r="E24" s="82"/>
      <c r="F24" s="82"/>
      <c r="G24" s="82"/>
      <c r="H24" s="82"/>
      <c r="I24" s="82"/>
    </row>
    <row r="25" spans="1:9">
      <c r="A25" s="82" t="s">
        <v>25</v>
      </c>
      <c r="B25" s="86">
        <v>0</v>
      </c>
      <c r="C25" s="87">
        <f t="shared" si="0"/>
        <v>0</v>
      </c>
      <c r="D25" s="82"/>
      <c r="E25" s="82"/>
      <c r="F25" s="82"/>
      <c r="G25" s="82"/>
      <c r="H25" s="82"/>
      <c r="I25" s="82"/>
    </row>
    <row r="26" spans="1:9">
      <c r="A26" s="82" t="s">
        <v>13</v>
      </c>
      <c r="B26" s="86">
        <v>0</v>
      </c>
      <c r="C26" s="87">
        <f t="shared" si="0"/>
        <v>0</v>
      </c>
      <c r="D26" s="82"/>
      <c r="E26" s="82"/>
      <c r="F26" s="82"/>
      <c r="G26" s="82"/>
      <c r="H26" s="82"/>
      <c r="I26" s="82"/>
    </row>
    <row r="27" spans="1:9">
      <c r="A27" s="82" t="s">
        <v>13</v>
      </c>
      <c r="B27" s="86">
        <v>0</v>
      </c>
      <c r="C27" s="87">
        <f t="shared" si="0"/>
        <v>0</v>
      </c>
      <c r="D27" s="82"/>
      <c r="E27" s="82"/>
      <c r="F27" s="82"/>
      <c r="G27" s="82"/>
      <c r="H27" s="82"/>
      <c r="I27" s="82"/>
    </row>
    <row r="28" spans="1:9">
      <c r="A28" s="82" t="s">
        <v>13</v>
      </c>
      <c r="B28" s="86">
        <v>0</v>
      </c>
      <c r="C28" s="87">
        <f t="shared" si="0"/>
        <v>0</v>
      </c>
      <c r="D28" s="82"/>
      <c r="E28" s="82"/>
      <c r="F28" s="82"/>
      <c r="G28" s="82"/>
      <c r="H28" s="82"/>
      <c r="I28" s="82"/>
    </row>
    <row r="29" spans="1:9">
      <c r="A29" s="82" t="s">
        <v>13</v>
      </c>
      <c r="B29" s="86">
        <v>0</v>
      </c>
      <c r="C29" s="87">
        <f t="shared" si="0"/>
        <v>0</v>
      </c>
      <c r="D29" s="82"/>
      <c r="E29" s="82"/>
      <c r="F29" s="82"/>
      <c r="G29" s="82"/>
      <c r="H29" s="82"/>
      <c r="I29" s="82"/>
    </row>
    <row r="30" spans="1:9">
      <c r="A30" s="82" t="s">
        <v>13</v>
      </c>
      <c r="B30" s="86">
        <v>0</v>
      </c>
      <c r="C30" s="87">
        <f t="shared" si="0"/>
        <v>0</v>
      </c>
      <c r="D30" s="82"/>
      <c r="E30" s="82"/>
      <c r="F30" s="82"/>
      <c r="G30" s="82"/>
      <c r="H30" s="82"/>
      <c r="I30" s="82"/>
    </row>
    <row r="31" spans="1:9">
      <c r="A31" s="83" t="s">
        <v>55</v>
      </c>
      <c r="B31" s="89">
        <f>SUM(B6:B30)</f>
        <v>0</v>
      </c>
      <c r="C31" s="89">
        <f>SUM(C6:C30)</f>
        <v>0</v>
      </c>
      <c r="D31" s="82"/>
      <c r="E31" s="82"/>
      <c r="F31" s="82"/>
      <c r="G31" s="82"/>
      <c r="H31" s="82"/>
      <c r="I31" s="82"/>
    </row>
    <row r="32" spans="1:9">
      <c r="A32" s="90" t="s">
        <v>54</v>
      </c>
    </row>
    <row r="33" spans="1:1">
      <c r="A33" s="90"/>
    </row>
  </sheetData>
  <phoneticPr fontId="2"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2192C-90D8-4CF1-A327-D34F8BF8100D}">
  <sheetPr>
    <tabColor theme="4" tint="0.39997558519241921"/>
  </sheetPr>
  <dimension ref="A1:K27"/>
  <sheetViews>
    <sheetView topLeftCell="A16" workbookViewId="0">
      <selection activeCell="C3" sqref="C3"/>
    </sheetView>
  </sheetViews>
  <sheetFormatPr defaultRowHeight="17.5"/>
  <cols>
    <col min="1" max="1" width="51.54296875" style="7" customWidth="1"/>
    <col min="2" max="2" width="11.1796875" style="7" customWidth="1"/>
    <col min="3" max="9" width="14" style="7" customWidth="1"/>
    <col min="10" max="10" width="9.36328125" style="7" bestFit="1" customWidth="1"/>
    <col min="11" max="16384" width="8.7265625" style="7"/>
  </cols>
  <sheetData>
    <row r="1" spans="1:11">
      <c r="A1" s="9" t="s">
        <v>86</v>
      </c>
      <c r="B1" s="10" t="s">
        <v>87</v>
      </c>
      <c r="C1" s="44" t="s">
        <v>88</v>
      </c>
      <c r="D1" s="12" t="s">
        <v>89</v>
      </c>
      <c r="E1" s="13"/>
      <c r="F1" s="14"/>
    </row>
    <row r="3" spans="1:11">
      <c r="A3" s="42" t="s">
        <v>70</v>
      </c>
      <c r="B3" s="42"/>
    </row>
    <row r="5" spans="1:11" ht="35">
      <c r="B5" s="28"/>
      <c r="C5" s="91" t="str">
        <f>Staff!A15</f>
        <v>Infant Room</v>
      </c>
      <c r="D5" s="91" t="str">
        <f>Staff!A22</f>
        <v>Toddler Room</v>
      </c>
      <c r="E5" s="91" t="str">
        <f>Staff!A29</f>
        <v>Preschool Room</v>
      </c>
      <c r="F5" s="91" t="str">
        <f>Staff!A36</f>
        <v>Before/After School</v>
      </c>
      <c r="G5" s="91" t="str">
        <f>Staff!A43</f>
        <v>Summer School</v>
      </c>
      <c r="H5" s="91" t="str">
        <f>Staff!A50</f>
        <v>Other Room/Group</v>
      </c>
      <c r="I5" s="91" t="str">
        <f>Staff!A57</f>
        <v>Other Room/Group</v>
      </c>
      <c r="J5" s="92"/>
    </row>
    <row r="6" spans="1:11">
      <c r="A6" s="9" t="s">
        <v>146</v>
      </c>
      <c r="B6" s="93"/>
      <c r="C6" s="94">
        <f>Tuition!K29</f>
        <v>0</v>
      </c>
      <c r="D6" s="94">
        <f>Tuition!K30</f>
        <v>0</v>
      </c>
      <c r="E6" s="94">
        <f>Tuition!K31</f>
        <v>0</v>
      </c>
      <c r="F6" s="94">
        <f>Tuition!K32</f>
        <v>0</v>
      </c>
      <c r="G6" s="94">
        <f>Tuition!K33</f>
        <v>0</v>
      </c>
      <c r="H6" s="94">
        <f>Tuition!K34</f>
        <v>0</v>
      </c>
      <c r="I6" s="94">
        <f>Tuition!K35</f>
        <v>0</v>
      </c>
      <c r="J6" s="95">
        <f>SUM(C6:I6)-G6</f>
        <v>0</v>
      </c>
      <c r="K6" s="96" t="s">
        <v>122</v>
      </c>
    </row>
    <row r="7" spans="1:11">
      <c r="A7" s="9" t="s">
        <v>107</v>
      </c>
      <c r="B7" s="93"/>
      <c r="C7" s="97" t="e">
        <f t="shared" ref="C7:H7" si="0">C6/$J$6</f>
        <v>#DIV/0!</v>
      </c>
      <c r="D7" s="97" t="e">
        <f t="shared" si="0"/>
        <v>#DIV/0!</v>
      </c>
      <c r="E7" s="97" t="e">
        <f t="shared" si="0"/>
        <v>#DIV/0!</v>
      </c>
      <c r="F7" s="97" t="e">
        <f t="shared" si="0"/>
        <v>#DIV/0!</v>
      </c>
      <c r="G7" s="97" t="e">
        <f t="shared" si="0"/>
        <v>#DIV/0!</v>
      </c>
      <c r="H7" s="97" t="e">
        <f t="shared" si="0"/>
        <v>#DIV/0!</v>
      </c>
      <c r="I7" s="97" t="e">
        <f t="shared" ref="I7" si="1">I6/$J$6</f>
        <v>#DIV/0!</v>
      </c>
      <c r="J7" s="98" t="e">
        <f>SUM(C7:I7)-G7</f>
        <v>#DIV/0!</v>
      </c>
      <c r="K7" s="96" t="s">
        <v>122</v>
      </c>
    </row>
    <row r="8" spans="1:11" ht="52.5">
      <c r="B8" s="55" t="s">
        <v>108</v>
      </c>
      <c r="C8" s="99" t="s">
        <v>53</v>
      </c>
      <c r="D8" s="99" t="s">
        <v>53</v>
      </c>
      <c r="E8" s="99" t="s">
        <v>53</v>
      </c>
      <c r="F8" s="99" t="s">
        <v>53</v>
      </c>
      <c r="G8" s="99" t="s">
        <v>53</v>
      </c>
      <c r="H8" s="99" t="s">
        <v>53</v>
      </c>
      <c r="I8" s="99" t="s">
        <v>53</v>
      </c>
    </row>
    <row r="9" spans="1:11">
      <c r="A9" s="7" t="s">
        <v>64</v>
      </c>
      <c r="B9" s="20">
        <v>0</v>
      </c>
      <c r="C9" s="62" t="e">
        <f>B9*$C$7</f>
        <v>#DIV/0!</v>
      </c>
      <c r="D9" s="62" t="e">
        <f>B9*$D$7</f>
        <v>#DIV/0!</v>
      </c>
      <c r="E9" s="62" t="e">
        <f>B9*$E$7</f>
        <v>#DIV/0!</v>
      </c>
      <c r="F9" s="62" t="e">
        <f>B9*$F$7</f>
        <v>#DIV/0!</v>
      </c>
      <c r="G9" s="62" t="e">
        <f>B9*$G$7</f>
        <v>#DIV/0!</v>
      </c>
      <c r="H9" s="62" t="e">
        <f>B9*$H$7</f>
        <v>#DIV/0!</v>
      </c>
      <c r="I9" s="62" t="e">
        <f>B9*$I$7</f>
        <v>#DIV/0!</v>
      </c>
    </row>
    <row r="10" spans="1:11">
      <c r="A10" s="7" t="s">
        <v>65</v>
      </c>
      <c r="B10" s="20">
        <v>0</v>
      </c>
      <c r="C10" s="62" t="e">
        <f t="shared" ref="C10:C19" si="2">B10*$C$7</f>
        <v>#DIV/0!</v>
      </c>
      <c r="D10" s="62" t="e">
        <f t="shared" ref="D10:D19" si="3">B10*$D$7</f>
        <v>#DIV/0!</v>
      </c>
      <c r="E10" s="62" t="e">
        <f t="shared" ref="E10:E19" si="4">B10*$E$7</f>
        <v>#DIV/0!</v>
      </c>
      <c r="F10" s="62" t="e">
        <f t="shared" ref="F10:F19" si="5">B10*$F$7</f>
        <v>#DIV/0!</v>
      </c>
      <c r="G10" s="62" t="e">
        <f t="shared" ref="G10:G19" si="6">B10*$G$7</f>
        <v>#DIV/0!</v>
      </c>
      <c r="H10" s="62" t="e">
        <f t="shared" ref="H10:H19" si="7">B10*$H$7</f>
        <v>#DIV/0!</v>
      </c>
      <c r="I10" s="62" t="e">
        <f t="shared" ref="I10:I19" si="8">B10*$I$7</f>
        <v>#DIV/0!</v>
      </c>
    </row>
    <row r="11" spans="1:11">
      <c r="A11" s="7" t="s">
        <v>66</v>
      </c>
      <c r="B11" s="20">
        <v>0</v>
      </c>
      <c r="C11" s="62" t="e">
        <f t="shared" si="2"/>
        <v>#DIV/0!</v>
      </c>
      <c r="D11" s="62" t="e">
        <f t="shared" si="3"/>
        <v>#DIV/0!</v>
      </c>
      <c r="E11" s="62" t="e">
        <f t="shared" si="4"/>
        <v>#DIV/0!</v>
      </c>
      <c r="F11" s="62" t="e">
        <f t="shared" si="5"/>
        <v>#DIV/0!</v>
      </c>
      <c r="G11" s="62" t="e">
        <f t="shared" si="6"/>
        <v>#DIV/0!</v>
      </c>
      <c r="H11" s="62" t="e">
        <f t="shared" si="7"/>
        <v>#DIV/0!</v>
      </c>
      <c r="I11" s="62" t="e">
        <f t="shared" si="8"/>
        <v>#DIV/0!</v>
      </c>
    </row>
    <row r="12" spans="1:11">
      <c r="A12" s="7" t="s">
        <v>11</v>
      </c>
      <c r="B12" s="20">
        <v>0</v>
      </c>
      <c r="C12" s="62" t="e">
        <f t="shared" si="2"/>
        <v>#DIV/0!</v>
      </c>
      <c r="D12" s="62" t="e">
        <f t="shared" si="3"/>
        <v>#DIV/0!</v>
      </c>
      <c r="E12" s="62" t="e">
        <f t="shared" si="4"/>
        <v>#DIV/0!</v>
      </c>
      <c r="F12" s="62" t="e">
        <f t="shared" si="5"/>
        <v>#DIV/0!</v>
      </c>
      <c r="G12" s="62" t="e">
        <f t="shared" si="6"/>
        <v>#DIV/0!</v>
      </c>
      <c r="H12" s="62" t="e">
        <f t="shared" si="7"/>
        <v>#DIV/0!</v>
      </c>
      <c r="I12" s="62" t="e">
        <f t="shared" si="8"/>
        <v>#DIV/0!</v>
      </c>
    </row>
    <row r="13" spans="1:11">
      <c r="A13" s="7" t="s">
        <v>67</v>
      </c>
      <c r="B13" s="20">
        <v>0</v>
      </c>
      <c r="C13" s="62" t="e">
        <f t="shared" si="2"/>
        <v>#DIV/0!</v>
      </c>
      <c r="D13" s="62" t="e">
        <f t="shared" si="3"/>
        <v>#DIV/0!</v>
      </c>
      <c r="E13" s="62" t="e">
        <f t="shared" si="4"/>
        <v>#DIV/0!</v>
      </c>
      <c r="F13" s="62" t="e">
        <f t="shared" si="5"/>
        <v>#DIV/0!</v>
      </c>
      <c r="G13" s="62" t="e">
        <f t="shared" si="6"/>
        <v>#DIV/0!</v>
      </c>
      <c r="H13" s="62" t="e">
        <f t="shared" si="7"/>
        <v>#DIV/0!</v>
      </c>
      <c r="I13" s="62" t="e">
        <f t="shared" si="8"/>
        <v>#DIV/0!</v>
      </c>
    </row>
    <row r="14" spans="1:11">
      <c r="A14" s="7" t="s">
        <v>68</v>
      </c>
      <c r="B14" s="20">
        <v>0</v>
      </c>
      <c r="C14" s="62" t="e">
        <f t="shared" si="2"/>
        <v>#DIV/0!</v>
      </c>
      <c r="D14" s="62" t="e">
        <f t="shared" si="3"/>
        <v>#DIV/0!</v>
      </c>
      <c r="E14" s="62" t="e">
        <f t="shared" si="4"/>
        <v>#DIV/0!</v>
      </c>
      <c r="F14" s="62" t="e">
        <f t="shared" si="5"/>
        <v>#DIV/0!</v>
      </c>
      <c r="G14" s="62" t="e">
        <f t="shared" si="6"/>
        <v>#DIV/0!</v>
      </c>
      <c r="H14" s="62" t="e">
        <f t="shared" si="7"/>
        <v>#DIV/0!</v>
      </c>
      <c r="I14" s="62" t="e">
        <f t="shared" si="8"/>
        <v>#DIV/0!</v>
      </c>
    </row>
    <row r="15" spans="1:11">
      <c r="A15" s="7" t="s">
        <v>21</v>
      </c>
      <c r="B15" s="20">
        <v>0</v>
      </c>
      <c r="C15" s="62" t="e">
        <f t="shared" si="2"/>
        <v>#DIV/0!</v>
      </c>
      <c r="D15" s="62" t="e">
        <f t="shared" si="3"/>
        <v>#DIV/0!</v>
      </c>
      <c r="E15" s="62" t="e">
        <f t="shared" si="4"/>
        <v>#DIV/0!</v>
      </c>
      <c r="F15" s="62" t="e">
        <f t="shared" si="5"/>
        <v>#DIV/0!</v>
      </c>
      <c r="G15" s="62" t="e">
        <f t="shared" si="6"/>
        <v>#DIV/0!</v>
      </c>
      <c r="H15" s="62" t="e">
        <f t="shared" si="7"/>
        <v>#DIV/0!</v>
      </c>
      <c r="I15" s="62" t="e">
        <f t="shared" si="8"/>
        <v>#DIV/0!</v>
      </c>
    </row>
    <row r="16" spans="1:11">
      <c r="A16" s="7" t="s">
        <v>91</v>
      </c>
      <c r="B16" s="20">
        <v>0</v>
      </c>
      <c r="C16" s="62" t="e">
        <f t="shared" si="2"/>
        <v>#DIV/0!</v>
      </c>
      <c r="D16" s="62" t="e">
        <f t="shared" si="3"/>
        <v>#DIV/0!</v>
      </c>
      <c r="E16" s="62" t="e">
        <f t="shared" si="4"/>
        <v>#DIV/0!</v>
      </c>
      <c r="F16" s="62" t="e">
        <f t="shared" si="5"/>
        <v>#DIV/0!</v>
      </c>
      <c r="G16" s="62" t="e">
        <f t="shared" si="6"/>
        <v>#DIV/0!</v>
      </c>
      <c r="H16" s="62" t="e">
        <f t="shared" si="7"/>
        <v>#DIV/0!</v>
      </c>
      <c r="I16" s="62" t="e">
        <f t="shared" si="8"/>
        <v>#DIV/0!</v>
      </c>
    </row>
    <row r="17" spans="1:9">
      <c r="A17" s="7" t="s">
        <v>13</v>
      </c>
      <c r="B17" s="20">
        <v>0</v>
      </c>
      <c r="C17" s="62" t="e">
        <f t="shared" si="2"/>
        <v>#DIV/0!</v>
      </c>
      <c r="D17" s="62" t="e">
        <f t="shared" si="3"/>
        <v>#DIV/0!</v>
      </c>
      <c r="E17" s="62" t="e">
        <f t="shared" si="4"/>
        <v>#DIV/0!</v>
      </c>
      <c r="F17" s="62" t="e">
        <f t="shared" si="5"/>
        <v>#DIV/0!</v>
      </c>
      <c r="G17" s="62" t="e">
        <f t="shared" si="6"/>
        <v>#DIV/0!</v>
      </c>
      <c r="H17" s="62" t="e">
        <f t="shared" si="7"/>
        <v>#DIV/0!</v>
      </c>
      <c r="I17" s="62" t="e">
        <f t="shared" si="8"/>
        <v>#DIV/0!</v>
      </c>
    </row>
    <row r="18" spans="1:9">
      <c r="A18" s="7" t="s">
        <v>13</v>
      </c>
      <c r="B18" s="20">
        <v>0</v>
      </c>
      <c r="C18" s="62" t="e">
        <f t="shared" si="2"/>
        <v>#DIV/0!</v>
      </c>
      <c r="D18" s="62" t="e">
        <f t="shared" si="3"/>
        <v>#DIV/0!</v>
      </c>
      <c r="E18" s="62" t="e">
        <f t="shared" si="4"/>
        <v>#DIV/0!</v>
      </c>
      <c r="F18" s="62" t="e">
        <f t="shared" si="5"/>
        <v>#DIV/0!</v>
      </c>
      <c r="G18" s="62" t="e">
        <f t="shared" si="6"/>
        <v>#DIV/0!</v>
      </c>
      <c r="H18" s="62" t="e">
        <f t="shared" si="7"/>
        <v>#DIV/0!</v>
      </c>
      <c r="I18" s="62" t="e">
        <f t="shared" si="8"/>
        <v>#DIV/0!</v>
      </c>
    </row>
    <row r="19" spans="1:9">
      <c r="A19" s="7" t="s">
        <v>13</v>
      </c>
      <c r="B19" s="20">
        <v>0</v>
      </c>
      <c r="C19" s="62" t="e">
        <f t="shared" si="2"/>
        <v>#DIV/0!</v>
      </c>
      <c r="D19" s="62" t="e">
        <f t="shared" si="3"/>
        <v>#DIV/0!</v>
      </c>
      <c r="E19" s="62" t="e">
        <f t="shared" si="4"/>
        <v>#DIV/0!</v>
      </c>
      <c r="F19" s="62" t="e">
        <f t="shared" si="5"/>
        <v>#DIV/0!</v>
      </c>
      <c r="G19" s="62" t="e">
        <f t="shared" si="6"/>
        <v>#DIV/0!</v>
      </c>
      <c r="H19" s="62" t="e">
        <f t="shared" si="7"/>
        <v>#DIV/0!</v>
      </c>
      <c r="I19" s="62" t="e">
        <f t="shared" si="8"/>
        <v>#DIV/0!</v>
      </c>
    </row>
    <row r="20" spans="1:9">
      <c r="A20" s="42" t="s">
        <v>143</v>
      </c>
      <c r="B20" s="100"/>
      <c r="C20" s="40" t="e">
        <f>SUM(C9:C19)</f>
        <v>#DIV/0!</v>
      </c>
      <c r="D20" s="40" t="e">
        <f t="shared" ref="D20:I20" si="9">SUM(D9:D19)</f>
        <v>#DIV/0!</v>
      </c>
      <c r="E20" s="40" t="e">
        <f t="shared" si="9"/>
        <v>#DIV/0!</v>
      </c>
      <c r="F20" s="40" t="e">
        <f t="shared" si="9"/>
        <v>#DIV/0!</v>
      </c>
      <c r="G20" s="40" t="e">
        <f t="shared" si="9"/>
        <v>#DIV/0!</v>
      </c>
      <c r="H20" s="40" t="e">
        <f t="shared" si="9"/>
        <v>#DIV/0!</v>
      </c>
      <c r="I20" s="40" t="e">
        <f t="shared" si="9"/>
        <v>#DIV/0!</v>
      </c>
    </row>
    <row r="21" spans="1:9">
      <c r="A21" s="7" t="s">
        <v>63</v>
      </c>
      <c r="B21" s="24"/>
      <c r="C21" s="101">
        <f>SUM(Staff!N20)</f>
        <v>0</v>
      </c>
      <c r="D21" s="101">
        <f>SUM(Staff!N27)</f>
        <v>0</v>
      </c>
      <c r="E21" s="101">
        <f>SUM(Staff!N34)</f>
        <v>0</v>
      </c>
      <c r="F21" s="101">
        <f>SUM(Staff!N41)</f>
        <v>0</v>
      </c>
      <c r="G21" s="101">
        <f>SUM(Staff!N48)</f>
        <v>0</v>
      </c>
      <c r="H21" s="101">
        <f>SUM(Staff!N55)</f>
        <v>0</v>
      </c>
      <c r="I21" s="101">
        <f>SUM(Staff!N62)</f>
        <v>0</v>
      </c>
    </row>
    <row r="22" spans="1:9">
      <c r="A22" s="48" t="s">
        <v>71</v>
      </c>
      <c r="B22" s="100"/>
      <c r="C22" s="20">
        <v>0</v>
      </c>
      <c r="D22" s="20">
        <v>0</v>
      </c>
      <c r="E22" s="20">
        <v>0</v>
      </c>
      <c r="F22" s="20">
        <v>0</v>
      </c>
      <c r="G22" s="20">
        <v>0</v>
      </c>
      <c r="H22" s="20">
        <v>0</v>
      </c>
      <c r="I22" s="20">
        <v>0</v>
      </c>
    </row>
    <row r="23" spans="1:9">
      <c r="A23" s="48" t="s">
        <v>72</v>
      </c>
      <c r="B23" s="102"/>
      <c r="C23" s="20">
        <v>0</v>
      </c>
      <c r="D23" s="20">
        <v>0</v>
      </c>
      <c r="E23" s="20">
        <v>0</v>
      </c>
      <c r="F23" s="20">
        <v>0</v>
      </c>
      <c r="G23" s="20">
        <v>0</v>
      </c>
      <c r="H23" s="20">
        <v>0</v>
      </c>
      <c r="I23" s="20">
        <v>0</v>
      </c>
    </row>
    <row r="24" spans="1:9" s="42" customFormat="1">
      <c r="A24" s="103" t="s">
        <v>69</v>
      </c>
      <c r="B24" s="104"/>
      <c r="C24" s="38" t="e">
        <f>SUM(C20:C23)</f>
        <v>#DIV/0!</v>
      </c>
      <c r="D24" s="38" t="e">
        <f t="shared" ref="D24:I24" si="10">SUM(D20:D23)</f>
        <v>#DIV/0!</v>
      </c>
      <c r="E24" s="38" t="e">
        <f t="shared" si="10"/>
        <v>#DIV/0!</v>
      </c>
      <c r="F24" s="38" t="e">
        <f t="shared" si="10"/>
        <v>#DIV/0!</v>
      </c>
      <c r="G24" s="38" t="e">
        <f t="shared" si="10"/>
        <v>#DIV/0!</v>
      </c>
      <c r="H24" s="38" t="e">
        <f t="shared" si="10"/>
        <v>#DIV/0!</v>
      </c>
      <c r="I24" s="38" t="e">
        <f t="shared" si="10"/>
        <v>#DIV/0!</v>
      </c>
    </row>
    <row r="25" spans="1:9">
      <c r="A25" s="76" t="s">
        <v>109</v>
      </c>
      <c r="B25" s="76"/>
    </row>
    <row r="26" spans="1:9" s="26" customFormat="1">
      <c r="A26" s="26" t="s">
        <v>73</v>
      </c>
      <c r="D26" s="7"/>
      <c r="E26" s="7"/>
      <c r="F26" s="7"/>
      <c r="G26" s="7"/>
      <c r="H26" s="7"/>
      <c r="I26" s="7"/>
    </row>
    <row r="27" spans="1:9">
      <c r="A27" s="26" t="s">
        <v>123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C83C5-5E5A-4342-A623-A611C787132C}">
  <sheetPr>
    <tabColor rgb="FF92D050"/>
  </sheetPr>
  <dimension ref="A2:L40"/>
  <sheetViews>
    <sheetView workbookViewId="0">
      <selection activeCell="A2" sqref="A2:XFD2"/>
    </sheetView>
  </sheetViews>
  <sheetFormatPr defaultRowHeight="17.5"/>
  <cols>
    <col min="1" max="1" width="26.26953125" style="7" customWidth="1"/>
    <col min="2" max="2" width="10" style="7" customWidth="1"/>
    <col min="3" max="3" width="11.1796875" style="8" bestFit="1" customWidth="1"/>
    <col min="4" max="4" width="11.6328125" style="7" customWidth="1"/>
    <col min="5" max="5" width="10.453125" style="7" customWidth="1"/>
    <col min="6" max="6" width="11.6328125" style="7" customWidth="1"/>
    <col min="7" max="7" width="8.54296875" style="7" bestFit="1" customWidth="1"/>
    <col min="8" max="8" width="11.6328125" style="7" customWidth="1"/>
    <col min="9" max="9" width="8.54296875" style="7" bestFit="1" customWidth="1"/>
    <col min="10" max="10" width="11.6328125" style="7" customWidth="1"/>
    <col min="11" max="11" width="9.54296875" style="7" bestFit="1" customWidth="1"/>
    <col min="12" max="12" width="11.6328125" style="7" customWidth="1"/>
    <col min="13" max="13" width="11.54296875" style="7" bestFit="1" customWidth="1"/>
    <col min="14" max="14" width="23.81640625" style="7" customWidth="1"/>
    <col min="15" max="16" width="9.54296875" style="7" bestFit="1" customWidth="1"/>
    <col min="17" max="17" width="7.54296875" style="7" bestFit="1" customWidth="1"/>
    <col min="18" max="18" width="9.54296875" style="7" bestFit="1" customWidth="1"/>
    <col min="19" max="19" width="7.54296875" style="7" bestFit="1" customWidth="1"/>
    <col min="20" max="20" width="9.54296875" style="7" bestFit="1" customWidth="1"/>
    <col min="21" max="21" width="7.54296875" style="7" bestFit="1" customWidth="1"/>
    <col min="22" max="22" width="9.54296875" style="7" bestFit="1" customWidth="1"/>
    <col min="23" max="16384" width="8.7265625" style="7"/>
  </cols>
  <sheetData>
    <row r="2" spans="1:12">
      <c r="A2" s="9" t="s">
        <v>86</v>
      </c>
      <c r="B2" s="10" t="s">
        <v>87</v>
      </c>
      <c r="C2" s="11" t="s">
        <v>88</v>
      </c>
      <c r="D2" s="12" t="s">
        <v>89</v>
      </c>
      <c r="E2" s="13"/>
      <c r="F2" s="14"/>
    </row>
    <row r="4" spans="1:12">
      <c r="C4" s="15">
        <v>5</v>
      </c>
      <c r="D4" s="15" t="s">
        <v>114</v>
      </c>
      <c r="E4" s="15">
        <v>4</v>
      </c>
      <c r="F4" s="15" t="s">
        <v>114</v>
      </c>
      <c r="G4" s="15">
        <v>3</v>
      </c>
      <c r="H4" s="15" t="s">
        <v>114</v>
      </c>
      <c r="I4" s="15">
        <v>2</v>
      </c>
      <c r="J4" s="15" t="s">
        <v>114</v>
      </c>
      <c r="K4" s="15">
        <v>1</v>
      </c>
      <c r="L4" s="15" t="s">
        <v>115</v>
      </c>
    </row>
    <row r="5" spans="1:12" ht="70">
      <c r="B5" s="16" t="s">
        <v>121</v>
      </c>
      <c r="C5" s="17" t="s">
        <v>79</v>
      </c>
      <c r="D5" s="17" t="s">
        <v>80</v>
      </c>
      <c r="E5" s="17" t="s">
        <v>79</v>
      </c>
      <c r="F5" s="17" t="s">
        <v>80</v>
      </c>
      <c r="G5" s="17" t="s">
        <v>79</v>
      </c>
      <c r="H5" s="17" t="s">
        <v>80</v>
      </c>
      <c r="I5" s="17" t="s">
        <v>79</v>
      </c>
      <c r="J5" s="17" t="s">
        <v>80</v>
      </c>
      <c r="K5" s="17" t="s">
        <v>79</v>
      </c>
      <c r="L5" s="17" t="s">
        <v>80</v>
      </c>
    </row>
    <row r="6" spans="1:12">
      <c r="A6" s="18" t="str">
        <f>Staff!A15</f>
        <v>Infant Room</v>
      </c>
      <c r="B6" s="19">
        <v>0</v>
      </c>
      <c r="C6" s="20">
        <v>0</v>
      </c>
      <c r="D6" s="21">
        <v>0</v>
      </c>
      <c r="E6" s="20">
        <v>0</v>
      </c>
      <c r="F6" s="21">
        <v>0</v>
      </c>
      <c r="G6" s="20">
        <v>0</v>
      </c>
      <c r="H6" s="21">
        <v>0</v>
      </c>
      <c r="I6" s="20">
        <v>0</v>
      </c>
      <c r="J6" s="21">
        <v>0</v>
      </c>
      <c r="K6" s="20">
        <v>0</v>
      </c>
      <c r="L6" s="21">
        <v>0</v>
      </c>
    </row>
    <row r="7" spans="1:12">
      <c r="A7" s="18" t="str">
        <f>Staff!A22</f>
        <v>Toddler Room</v>
      </c>
      <c r="B7" s="19">
        <v>0</v>
      </c>
      <c r="C7" s="20">
        <v>0</v>
      </c>
      <c r="D7" s="21">
        <v>0</v>
      </c>
      <c r="E7" s="20">
        <v>0</v>
      </c>
      <c r="F7" s="21">
        <v>0</v>
      </c>
      <c r="G7" s="20">
        <v>0</v>
      </c>
      <c r="H7" s="21">
        <v>0</v>
      </c>
      <c r="I7" s="20">
        <v>0</v>
      </c>
      <c r="J7" s="21">
        <v>0</v>
      </c>
      <c r="K7" s="20">
        <v>0</v>
      </c>
      <c r="L7" s="21">
        <v>0</v>
      </c>
    </row>
    <row r="8" spans="1:12">
      <c r="A8" s="18" t="str">
        <f>Staff!A29</f>
        <v>Preschool Room</v>
      </c>
      <c r="B8" s="19">
        <v>0</v>
      </c>
      <c r="C8" s="20">
        <v>0</v>
      </c>
      <c r="D8" s="21">
        <v>0</v>
      </c>
      <c r="E8" s="20">
        <v>0</v>
      </c>
      <c r="F8" s="21">
        <v>0</v>
      </c>
      <c r="G8" s="20">
        <v>0</v>
      </c>
      <c r="H8" s="21">
        <v>0</v>
      </c>
      <c r="I8" s="20">
        <v>0</v>
      </c>
      <c r="J8" s="21">
        <v>0</v>
      </c>
      <c r="K8" s="20">
        <v>0</v>
      </c>
      <c r="L8" s="21">
        <v>0</v>
      </c>
    </row>
    <row r="9" spans="1:12">
      <c r="A9" s="18" t="str">
        <f>Staff!A36</f>
        <v>Before/After School</v>
      </c>
      <c r="B9" s="19">
        <v>0</v>
      </c>
      <c r="C9" s="20">
        <v>0</v>
      </c>
      <c r="D9" s="21">
        <v>0</v>
      </c>
      <c r="E9" s="20">
        <v>0</v>
      </c>
      <c r="F9" s="21">
        <v>0</v>
      </c>
      <c r="G9" s="20">
        <v>0</v>
      </c>
      <c r="H9" s="21">
        <v>0</v>
      </c>
      <c r="I9" s="20">
        <v>0</v>
      </c>
      <c r="J9" s="21">
        <v>0</v>
      </c>
      <c r="K9" s="20">
        <v>0</v>
      </c>
      <c r="L9" s="21">
        <v>0</v>
      </c>
    </row>
    <row r="10" spans="1:12">
      <c r="A10" s="18" t="str">
        <f>Staff!A43</f>
        <v>Summer School</v>
      </c>
      <c r="B10" s="19">
        <v>0</v>
      </c>
      <c r="C10" s="20">
        <v>0</v>
      </c>
      <c r="D10" s="21">
        <v>0</v>
      </c>
      <c r="E10" s="20">
        <v>0</v>
      </c>
      <c r="F10" s="21">
        <v>0</v>
      </c>
      <c r="G10" s="20">
        <v>0</v>
      </c>
      <c r="H10" s="21">
        <v>0</v>
      </c>
      <c r="I10" s="20">
        <v>0</v>
      </c>
      <c r="J10" s="21">
        <v>0</v>
      </c>
      <c r="K10" s="20">
        <v>0</v>
      </c>
      <c r="L10" s="21">
        <v>0</v>
      </c>
    </row>
    <row r="11" spans="1:12">
      <c r="A11" s="18" t="str">
        <f>Staff!A50</f>
        <v>Other Room/Group</v>
      </c>
      <c r="B11" s="19">
        <v>0</v>
      </c>
      <c r="C11" s="20">
        <v>0</v>
      </c>
      <c r="D11" s="21">
        <v>0</v>
      </c>
      <c r="E11" s="20">
        <v>0</v>
      </c>
      <c r="F11" s="21">
        <v>0</v>
      </c>
      <c r="G11" s="20">
        <v>0</v>
      </c>
      <c r="H11" s="21">
        <v>0</v>
      </c>
      <c r="I11" s="20">
        <v>0</v>
      </c>
      <c r="J11" s="21">
        <v>0</v>
      </c>
      <c r="K11" s="20">
        <v>0</v>
      </c>
      <c r="L11" s="21">
        <v>0</v>
      </c>
    </row>
    <row r="12" spans="1:12">
      <c r="A12" s="18" t="str">
        <f>Staff!A57</f>
        <v>Other Room/Group</v>
      </c>
      <c r="B12" s="19">
        <v>0</v>
      </c>
      <c r="C12" s="20">
        <v>0</v>
      </c>
      <c r="D12" s="21">
        <v>0</v>
      </c>
      <c r="E12" s="20">
        <v>0</v>
      </c>
      <c r="F12" s="21">
        <v>0</v>
      </c>
      <c r="G12" s="20">
        <v>0</v>
      </c>
      <c r="H12" s="21">
        <v>0</v>
      </c>
      <c r="I12" s="20">
        <v>0</v>
      </c>
      <c r="J12" s="21">
        <v>0</v>
      </c>
      <c r="K12" s="20">
        <v>0</v>
      </c>
      <c r="L12" s="21">
        <v>0</v>
      </c>
    </row>
    <row r="13" spans="1:12">
      <c r="A13" s="22" t="s">
        <v>81</v>
      </c>
      <c r="B13" s="23">
        <f>SUM(B6:B12)-B10</f>
        <v>0</v>
      </c>
      <c r="C13" s="24"/>
      <c r="D13" s="23">
        <f>SUM(D6:D12)-D10</f>
        <v>0</v>
      </c>
      <c r="E13" s="25"/>
      <c r="F13" s="23">
        <f>SUM(F6:F12)-F10</f>
        <v>0</v>
      </c>
      <c r="G13" s="25"/>
      <c r="H13" s="23">
        <f>SUM(H6:H12)-H10</f>
        <v>0</v>
      </c>
      <c r="I13" s="25"/>
      <c r="J13" s="23">
        <f>SUM(J6:J12)-J10</f>
        <v>0</v>
      </c>
      <c r="K13" s="25"/>
      <c r="L13" s="23">
        <f>SUM(L6:L12)-L10</f>
        <v>0</v>
      </c>
    </row>
    <row r="14" spans="1:12">
      <c r="A14" s="26" t="s">
        <v>112</v>
      </c>
      <c r="C14" s="7"/>
    </row>
    <row r="15" spans="1:12">
      <c r="A15" s="26"/>
      <c r="C15" s="15">
        <v>5</v>
      </c>
      <c r="D15" s="15" t="s">
        <v>84</v>
      </c>
      <c r="E15" s="15">
        <v>4</v>
      </c>
      <c r="F15" s="15" t="s">
        <v>84</v>
      </c>
      <c r="G15" s="15">
        <v>3</v>
      </c>
      <c r="H15" s="15" t="s">
        <v>84</v>
      </c>
      <c r="I15" s="15">
        <v>2</v>
      </c>
      <c r="J15" s="15" t="s">
        <v>84</v>
      </c>
      <c r="K15" s="15">
        <v>1</v>
      </c>
      <c r="L15" s="15" t="s">
        <v>85</v>
      </c>
    </row>
    <row r="16" spans="1:12">
      <c r="A16" s="26"/>
      <c r="C16" s="17" t="s">
        <v>79</v>
      </c>
      <c r="D16" s="17" t="s">
        <v>80</v>
      </c>
      <c r="E16" s="17" t="s">
        <v>79</v>
      </c>
      <c r="F16" s="17" t="s">
        <v>80</v>
      </c>
      <c r="G16" s="17" t="s">
        <v>79</v>
      </c>
      <c r="H16" s="17" t="s">
        <v>80</v>
      </c>
      <c r="I16" s="17" t="s">
        <v>79</v>
      </c>
      <c r="J16" s="17" t="s">
        <v>80</v>
      </c>
      <c r="K16" s="17" t="s">
        <v>79</v>
      </c>
      <c r="L16" s="17" t="s">
        <v>80</v>
      </c>
    </row>
    <row r="17" spans="1:12">
      <c r="A17" s="27" t="str">
        <f t="shared" ref="A17:A23" si="0">A6</f>
        <v>Infant Room</v>
      </c>
      <c r="B17" s="28"/>
      <c r="C17" s="29">
        <v>0</v>
      </c>
      <c r="D17" s="21">
        <v>0</v>
      </c>
      <c r="E17" s="29">
        <v>0</v>
      </c>
      <c r="F17" s="21">
        <v>0</v>
      </c>
      <c r="G17" s="29">
        <v>0</v>
      </c>
      <c r="H17" s="21">
        <v>0</v>
      </c>
      <c r="I17" s="29">
        <v>0</v>
      </c>
      <c r="J17" s="21">
        <v>0</v>
      </c>
      <c r="K17" s="29">
        <v>0</v>
      </c>
      <c r="L17" s="21">
        <v>0</v>
      </c>
    </row>
    <row r="18" spans="1:12">
      <c r="A18" s="27" t="str">
        <f t="shared" si="0"/>
        <v>Toddler Room</v>
      </c>
      <c r="B18" s="28"/>
      <c r="C18" s="29">
        <v>0</v>
      </c>
      <c r="D18" s="21">
        <v>0</v>
      </c>
      <c r="E18" s="29">
        <v>0</v>
      </c>
      <c r="F18" s="21">
        <v>0</v>
      </c>
      <c r="G18" s="29">
        <v>0</v>
      </c>
      <c r="H18" s="21">
        <v>0</v>
      </c>
      <c r="I18" s="29">
        <v>0</v>
      </c>
      <c r="J18" s="21">
        <v>0</v>
      </c>
      <c r="K18" s="29">
        <v>0</v>
      </c>
      <c r="L18" s="21">
        <v>0</v>
      </c>
    </row>
    <row r="19" spans="1:12">
      <c r="A19" s="27" t="str">
        <f t="shared" si="0"/>
        <v>Preschool Room</v>
      </c>
      <c r="B19" s="28"/>
      <c r="C19" s="29">
        <v>0</v>
      </c>
      <c r="D19" s="21">
        <v>0</v>
      </c>
      <c r="E19" s="29">
        <v>0</v>
      </c>
      <c r="F19" s="21">
        <v>0</v>
      </c>
      <c r="G19" s="29">
        <v>0</v>
      </c>
      <c r="H19" s="21">
        <v>0</v>
      </c>
      <c r="I19" s="29">
        <v>0</v>
      </c>
      <c r="J19" s="21">
        <v>0</v>
      </c>
      <c r="K19" s="29">
        <v>0</v>
      </c>
      <c r="L19" s="21">
        <v>0</v>
      </c>
    </row>
    <row r="20" spans="1:12">
      <c r="A20" s="27" t="str">
        <f t="shared" si="0"/>
        <v>Before/After School</v>
      </c>
      <c r="B20" s="28"/>
      <c r="C20" s="29">
        <v>0</v>
      </c>
      <c r="D20" s="21">
        <v>0</v>
      </c>
      <c r="E20" s="29">
        <v>0</v>
      </c>
      <c r="F20" s="21">
        <v>0</v>
      </c>
      <c r="G20" s="29">
        <v>0</v>
      </c>
      <c r="H20" s="21">
        <v>0</v>
      </c>
      <c r="I20" s="29">
        <v>0</v>
      </c>
      <c r="J20" s="21">
        <v>0</v>
      </c>
      <c r="K20" s="29">
        <v>0</v>
      </c>
      <c r="L20" s="21">
        <v>0</v>
      </c>
    </row>
    <row r="21" spans="1:12">
      <c r="A21" s="27" t="str">
        <f t="shared" si="0"/>
        <v>Summer School</v>
      </c>
      <c r="B21" s="28"/>
      <c r="C21" s="29">
        <v>0</v>
      </c>
      <c r="D21" s="21">
        <v>0</v>
      </c>
      <c r="E21" s="29">
        <v>0</v>
      </c>
      <c r="F21" s="21">
        <v>0</v>
      </c>
      <c r="G21" s="29">
        <v>0</v>
      </c>
      <c r="H21" s="21">
        <v>0</v>
      </c>
      <c r="I21" s="29">
        <v>0</v>
      </c>
      <c r="J21" s="21">
        <v>0</v>
      </c>
      <c r="K21" s="29">
        <v>0</v>
      </c>
      <c r="L21" s="21">
        <v>0</v>
      </c>
    </row>
    <row r="22" spans="1:12">
      <c r="A22" s="27" t="str">
        <f t="shared" si="0"/>
        <v>Other Room/Group</v>
      </c>
      <c r="B22" s="28"/>
      <c r="C22" s="29">
        <v>0</v>
      </c>
      <c r="D22" s="21">
        <v>0</v>
      </c>
      <c r="E22" s="29">
        <v>0</v>
      </c>
      <c r="F22" s="21">
        <v>0</v>
      </c>
      <c r="G22" s="29">
        <v>0</v>
      </c>
      <c r="H22" s="21">
        <v>0</v>
      </c>
      <c r="I22" s="29">
        <v>0</v>
      </c>
      <c r="J22" s="21">
        <v>0</v>
      </c>
      <c r="K22" s="29">
        <v>0</v>
      </c>
      <c r="L22" s="21">
        <v>0</v>
      </c>
    </row>
    <row r="23" spans="1:12">
      <c r="A23" s="27" t="str">
        <f t="shared" si="0"/>
        <v>Other Room/Group</v>
      </c>
      <c r="B23" s="28"/>
      <c r="C23" s="29">
        <v>0</v>
      </c>
      <c r="D23" s="21">
        <v>0</v>
      </c>
      <c r="E23" s="29">
        <v>0</v>
      </c>
      <c r="F23" s="21">
        <v>0</v>
      </c>
      <c r="G23" s="29">
        <v>0</v>
      </c>
      <c r="H23" s="21">
        <v>0</v>
      </c>
      <c r="I23" s="29">
        <v>0</v>
      </c>
      <c r="J23" s="21">
        <v>0</v>
      </c>
      <c r="K23" s="29">
        <v>0</v>
      </c>
      <c r="L23" s="21">
        <v>0</v>
      </c>
    </row>
    <row r="24" spans="1:12">
      <c r="A24" s="22" t="s">
        <v>26</v>
      </c>
      <c r="B24" s="28"/>
      <c r="C24" s="30"/>
      <c r="D24" s="23">
        <f>SUM(D17:D23)-D21</f>
        <v>0</v>
      </c>
      <c r="E24" s="25"/>
      <c r="F24" s="23">
        <f>SUM(F17:F23)-F21</f>
        <v>0</v>
      </c>
      <c r="G24" s="25"/>
      <c r="H24" s="23">
        <f>SUM(H17:H23)-H21</f>
        <v>0</v>
      </c>
      <c r="I24" s="25"/>
      <c r="J24" s="23">
        <f>SUM(J17:J23)-J21</f>
        <v>0</v>
      </c>
      <c r="K24" s="25"/>
      <c r="L24" s="23">
        <f>SUM(L17:L23)-L21</f>
        <v>0</v>
      </c>
    </row>
    <row r="25" spans="1:12">
      <c r="A25" s="26"/>
    </row>
    <row r="26" spans="1:12">
      <c r="A26" s="26"/>
      <c r="H26" s="31" t="s">
        <v>113</v>
      </c>
      <c r="I26" s="31"/>
      <c r="J26" s="31"/>
    </row>
    <row r="27" spans="1:12">
      <c r="G27" s="28"/>
      <c r="H27" s="19">
        <v>5</v>
      </c>
      <c r="I27" s="28"/>
      <c r="J27" s="19">
        <v>10</v>
      </c>
    </row>
    <row r="28" spans="1:12" ht="52.5">
      <c r="A28" s="32"/>
      <c r="B28" s="33" t="s">
        <v>124</v>
      </c>
      <c r="C28" s="16" t="s">
        <v>125</v>
      </c>
      <c r="D28" s="16" t="s">
        <v>149</v>
      </c>
      <c r="E28" s="16" t="s">
        <v>130</v>
      </c>
      <c r="G28" s="16" t="s">
        <v>127</v>
      </c>
      <c r="H28" s="16" t="s">
        <v>150</v>
      </c>
      <c r="I28" s="16" t="s">
        <v>128</v>
      </c>
      <c r="J28" s="16" t="s">
        <v>151</v>
      </c>
      <c r="K28" s="16" t="s">
        <v>129</v>
      </c>
    </row>
    <row r="29" spans="1:12">
      <c r="A29" s="27" t="str">
        <f t="shared" ref="A29:A35" si="1">A6</f>
        <v>Infant Room</v>
      </c>
      <c r="B29" s="34">
        <f t="shared" ref="B29:B35" si="2">(C6*D6)+(E6*F6)+(G6*H6)+(I6*J6)+(K6*L6)+(C17*D17)+(E17*F17)+(G17*H17)+(I17*J17)+(K17*L17)</f>
        <v>0</v>
      </c>
      <c r="C29" s="35">
        <f>B29*4</f>
        <v>0</v>
      </c>
      <c r="D29" s="36">
        <f t="shared" ref="D29:D35" si="3">IF(K29=0, 0,B29/K29)</f>
        <v>0</v>
      </c>
      <c r="E29" s="36">
        <f>D29*4</f>
        <v>0</v>
      </c>
      <c r="G29" s="37">
        <f t="shared" ref="G29:G35" si="4">((D6*$C$4)+(F6*$E$4)+(H6*$G$4)+(J6*$I$4)+(L6*$K$4))</f>
        <v>0</v>
      </c>
      <c r="H29" s="37">
        <f>G29/$H$27</f>
        <v>0</v>
      </c>
      <c r="I29" s="37">
        <f t="shared" ref="I29:I35" si="5">((D17*$C$4)+(F17*$E$4)+(H17*$G$4)+(J17*$I$4)+(L17*$K$4))</f>
        <v>0</v>
      </c>
      <c r="J29" s="37">
        <f>I29/$J$27</f>
        <v>0</v>
      </c>
      <c r="K29" s="23">
        <f>H29+J29</f>
        <v>0</v>
      </c>
    </row>
    <row r="30" spans="1:12">
      <c r="A30" s="27" t="str">
        <f t="shared" si="1"/>
        <v>Toddler Room</v>
      </c>
      <c r="B30" s="34">
        <f t="shared" si="2"/>
        <v>0</v>
      </c>
      <c r="C30" s="35">
        <f t="shared" ref="C30:C35" si="6">B30*4</f>
        <v>0</v>
      </c>
      <c r="D30" s="36">
        <f t="shared" si="3"/>
        <v>0</v>
      </c>
      <c r="E30" s="36">
        <f t="shared" ref="E30:E36" si="7">D30*4</f>
        <v>0</v>
      </c>
      <c r="G30" s="37">
        <f t="shared" si="4"/>
        <v>0</v>
      </c>
      <c r="H30" s="37">
        <f t="shared" ref="H30:H35" si="8">G30/$H$27</f>
        <v>0</v>
      </c>
      <c r="I30" s="37">
        <f t="shared" si="5"/>
        <v>0</v>
      </c>
      <c r="J30" s="37">
        <f t="shared" ref="J30:J35" si="9">I30/$J$27</f>
        <v>0</v>
      </c>
      <c r="K30" s="23">
        <f t="shared" ref="K30:K35" si="10">H30+J30</f>
        <v>0</v>
      </c>
    </row>
    <row r="31" spans="1:12">
      <c r="A31" s="27" t="str">
        <f t="shared" si="1"/>
        <v>Preschool Room</v>
      </c>
      <c r="B31" s="34">
        <f t="shared" si="2"/>
        <v>0</v>
      </c>
      <c r="C31" s="35">
        <f t="shared" si="6"/>
        <v>0</v>
      </c>
      <c r="D31" s="36">
        <f t="shared" si="3"/>
        <v>0</v>
      </c>
      <c r="E31" s="36">
        <f t="shared" si="7"/>
        <v>0</v>
      </c>
      <c r="G31" s="37">
        <f t="shared" si="4"/>
        <v>0</v>
      </c>
      <c r="H31" s="37">
        <f t="shared" si="8"/>
        <v>0</v>
      </c>
      <c r="I31" s="37">
        <f t="shared" si="5"/>
        <v>0</v>
      </c>
      <c r="J31" s="37">
        <f t="shared" si="9"/>
        <v>0</v>
      </c>
      <c r="K31" s="23">
        <f t="shared" si="10"/>
        <v>0</v>
      </c>
    </row>
    <row r="32" spans="1:12">
      <c r="A32" s="27" t="str">
        <f t="shared" si="1"/>
        <v>Before/After School</v>
      </c>
      <c r="B32" s="34">
        <f t="shared" si="2"/>
        <v>0</v>
      </c>
      <c r="C32" s="35">
        <f t="shared" si="6"/>
        <v>0</v>
      </c>
      <c r="D32" s="36">
        <f t="shared" si="3"/>
        <v>0</v>
      </c>
      <c r="E32" s="36">
        <f t="shared" si="7"/>
        <v>0</v>
      </c>
      <c r="G32" s="37">
        <f t="shared" si="4"/>
        <v>0</v>
      </c>
      <c r="H32" s="37">
        <f t="shared" si="8"/>
        <v>0</v>
      </c>
      <c r="I32" s="37">
        <f t="shared" si="5"/>
        <v>0</v>
      </c>
      <c r="J32" s="37">
        <f t="shared" si="9"/>
        <v>0</v>
      </c>
      <c r="K32" s="23">
        <f t="shared" si="10"/>
        <v>0</v>
      </c>
    </row>
    <row r="33" spans="1:11">
      <c r="A33" s="27" t="str">
        <f t="shared" si="1"/>
        <v>Summer School</v>
      </c>
      <c r="B33" s="34">
        <f t="shared" si="2"/>
        <v>0</v>
      </c>
      <c r="C33" s="35">
        <f t="shared" si="6"/>
        <v>0</v>
      </c>
      <c r="D33" s="36">
        <f t="shared" si="3"/>
        <v>0</v>
      </c>
      <c r="E33" s="36">
        <f t="shared" si="7"/>
        <v>0</v>
      </c>
      <c r="G33" s="37">
        <f t="shared" si="4"/>
        <v>0</v>
      </c>
      <c r="H33" s="37">
        <f t="shared" si="8"/>
        <v>0</v>
      </c>
      <c r="I33" s="37">
        <f t="shared" si="5"/>
        <v>0</v>
      </c>
      <c r="J33" s="37">
        <f t="shared" si="9"/>
        <v>0</v>
      </c>
      <c r="K33" s="23">
        <f t="shared" si="10"/>
        <v>0</v>
      </c>
    </row>
    <row r="34" spans="1:11">
      <c r="A34" s="27" t="str">
        <f t="shared" si="1"/>
        <v>Other Room/Group</v>
      </c>
      <c r="B34" s="34">
        <f t="shared" si="2"/>
        <v>0</v>
      </c>
      <c r="C34" s="35">
        <f t="shared" si="6"/>
        <v>0</v>
      </c>
      <c r="D34" s="36">
        <f t="shared" si="3"/>
        <v>0</v>
      </c>
      <c r="E34" s="36">
        <f t="shared" si="7"/>
        <v>0</v>
      </c>
      <c r="G34" s="37">
        <f t="shared" si="4"/>
        <v>0</v>
      </c>
      <c r="H34" s="37">
        <f t="shared" si="8"/>
        <v>0</v>
      </c>
      <c r="I34" s="37">
        <f t="shared" si="5"/>
        <v>0</v>
      </c>
      <c r="J34" s="37">
        <f t="shared" si="9"/>
        <v>0</v>
      </c>
      <c r="K34" s="23">
        <f t="shared" si="10"/>
        <v>0</v>
      </c>
    </row>
    <row r="35" spans="1:11">
      <c r="A35" s="27" t="str">
        <f t="shared" si="1"/>
        <v>Other Room/Group</v>
      </c>
      <c r="B35" s="34">
        <f t="shared" si="2"/>
        <v>0</v>
      </c>
      <c r="C35" s="35">
        <f t="shared" si="6"/>
        <v>0</v>
      </c>
      <c r="D35" s="36">
        <f t="shared" si="3"/>
        <v>0</v>
      </c>
      <c r="E35" s="36">
        <f t="shared" si="7"/>
        <v>0</v>
      </c>
      <c r="G35" s="37">
        <f t="shared" si="4"/>
        <v>0</v>
      </c>
      <c r="H35" s="37">
        <f t="shared" si="8"/>
        <v>0</v>
      </c>
      <c r="I35" s="37">
        <f t="shared" si="5"/>
        <v>0</v>
      </c>
      <c r="J35" s="37">
        <f t="shared" si="9"/>
        <v>0</v>
      </c>
      <c r="K35" s="23">
        <f t="shared" si="10"/>
        <v>0</v>
      </c>
    </row>
    <row r="36" spans="1:11">
      <c r="A36" s="32" t="s">
        <v>82</v>
      </c>
      <c r="B36" s="38">
        <f>SUM(B29:B35)</f>
        <v>0</v>
      </c>
      <c r="C36" s="39">
        <f>SUM(C29:C35)</f>
        <v>0</v>
      </c>
      <c r="D36" s="38">
        <f>SUM(D29:D35)</f>
        <v>0</v>
      </c>
      <c r="E36" s="40">
        <f t="shared" si="7"/>
        <v>0</v>
      </c>
      <c r="G36" s="23">
        <f>SUM(G29:G35)-G33</f>
        <v>0</v>
      </c>
      <c r="H36" s="23">
        <f>SUM(H29:H35)-H33</f>
        <v>0</v>
      </c>
      <c r="I36" s="23">
        <f>SUM(I29:I35)</f>
        <v>0</v>
      </c>
      <c r="J36" s="23">
        <f>SUM(J29:J35)</f>
        <v>0</v>
      </c>
      <c r="K36" s="23">
        <f>SUM(K29:K35)-K33</f>
        <v>0</v>
      </c>
    </row>
    <row r="37" spans="1:11">
      <c r="A37" s="26" t="s">
        <v>131</v>
      </c>
    </row>
    <row r="38" spans="1:11">
      <c r="A38" s="26" t="s">
        <v>126</v>
      </c>
    </row>
    <row r="39" spans="1:11">
      <c r="A39" s="41" t="s">
        <v>147</v>
      </c>
      <c r="B39" s="41"/>
      <c r="C39" s="41"/>
    </row>
    <row r="40" spans="1:11" ht="13" customHeight="1">
      <c r="A40" s="26" t="s">
        <v>112</v>
      </c>
      <c r="C40" s="7"/>
    </row>
  </sheetData>
  <mergeCells count="1">
    <mergeCell ref="H26:J26"/>
  </mergeCells>
  <pageMargins left="0.7" right="0.7" top="0.75" bottom="0.75" header="0.3" footer="0.3"/>
  <pageSetup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D85D7A-A2F6-4829-B682-55000777DD5B}">
  <sheetPr>
    <tabColor rgb="FF7030A0"/>
  </sheetPr>
  <dimension ref="A1:P23"/>
  <sheetViews>
    <sheetView tabSelected="1" topLeftCell="A4" workbookViewId="0">
      <selection activeCell="O1" sqref="O1"/>
    </sheetView>
  </sheetViews>
  <sheetFormatPr defaultRowHeight="17.5"/>
  <cols>
    <col min="1" max="1" width="17.453125" style="7" bestFit="1" customWidth="1"/>
    <col min="2" max="2" width="11.26953125" style="7" customWidth="1"/>
    <col min="3" max="3" width="9.453125" style="7" bestFit="1" customWidth="1"/>
    <col min="4" max="4" width="10.1796875" style="7" bestFit="1" customWidth="1"/>
    <col min="5" max="5" width="8.81640625" style="7" customWidth="1"/>
    <col min="6" max="6" width="10.1796875" style="7" bestFit="1" customWidth="1"/>
    <col min="7" max="7" width="10.7265625" style="7" bestFit="1" customWidth="1"/>
    <col min="8" max="8" width="9.26953125" style="7" bestFit="1" customWidth="1"/>
    <col min="9" max="9" width="13.81640625" style="7" customWidth="1"/>
    <col min="10" max="10" width="19.1796875" style="7" customWidth="1"/>
    <col min="11" max="11" width="12.1796875" style="7" bestFit="1" customWidth="1"/>
    <col min="12" max="12" width="12.453125" style="7" bestFit="1" customWidth="1"/>
    <col min="13" max="13" width="11.7265625" style="7" bestFit="1" customWidth="1"/>
    <col min="14" max="14" width="12.54296875" style="7" customWidth="1"/>
    <col min="15" max="15" width="12.453125" style="7" customWidth="1"/>
    <col min="16" max="16384" width="8.7265625" style="7"/>
  </cols>
  <sheetData>
    <row r="1" spans="1:16">
      <c r="A1" s="9" t="s">
        <v>86</v>
      </c>
      <c r="B1" s="10" t="s">
        <v>87</v>
      </c>
      <c r="C1" s="10"/>
      <c r="D1" s="44" t="s">
        <v>88</v>
      </c>
      <c r="E1" s="12" t="s">
        <v>89</v>
      </c>
      <c r="F1" s="13"/>
      <c r="G1" s="13"/>
      <c r="H1" s="13"/>
      <c r="K1" s="117" t="s">
        <v>98</v>
      </c>
      <c r="L1" s="117" t="s">
        <v>99</v>
      </c>
    </row>
    <row r="2" spans="1:16">
      <c r="K2" s="118">
        <v>0</v>
      </c>
      <c r="L2" s="118">
        <v>0</v>
      </c>
    </row>
    <row r="3" spans="1:16">
      <c r="B3" s="119"/>
      <c r="C3" s="119"/>
      <c r="E3" s="120"/>
      <c r="H3" s="121"/>
      <c r="I3" s="122" t="s">
        <v>95</v>
      </c>
      <c r="J3" s="123"/>
      <c r="K3" s="122" t="s">
        <v>97</v>
      </c>
      <c r="L3" s="124"/>
      <c r="M3" s="123"/>
      <c r="N3" s="122" t="s">
        <v>96</v>
      </c>
      <c r="O3" s="123"/>
    </row>
    <row r="4" spans="1:16" ht="70">
      <c r="A4" s="56" t="s">
        <v>2</v>
      </c>
      <c r="B4" s="56" t="s">
        <v>117</v>
      </c>
      <c r="C4" s="56" t="s">
        <v>118</v>
      </c>
      <c r="D4" s="56" t="s">
        <v>132</v>
      </c>
      <c r="E4" s="56" t="s">
        <v>133</v>
      </c>
      <c r="F4" s="56" t="s">
        <v>134</v>
      </c>
      <c r="G4" s="56" t="s">
        <v>135</v>
      </c>
      <c r="H4" s="125" t="s">
        <v>136</v>
      </c>
      <c r="I4" s="126" t="s">
        <v>92</v>
      </c>
      <c r="J4" s="125" t="s">
        <v>93</v>
      </c>
      <c r="K4" s="56" t="s">
        <v>92</v>
      </c>
      <c r="L4" s="56" t="s">
        <v>93</v>
      </c>
      <c r="M4" s="125" t="s">
        <v>94</v>
      </c>
      <c r="N4" s="126" t="s">
        <v>157</v>
      </c>
      <c r="O4" s="125" t="s">
        <v>83</v>
      </c>
    </row>
    <row r="5" spans="1:16">
      <c r="A5" s="127" t="str">
        <f>Tuition!A6</f>
        <v>Infant Room</v>
      </c>
      <c r="B5" s="128">
        <f>Tuition!K29</f>
        <v>0</v>
      </c>
      <c r="C5" s="128">
        <f>Tuition!B6</f>
        <v>0</v>
      </c>
      <c r="D5" s="129" t="e">
        <f>('Indirect Costs'!$B$31*'Direct Costs By Group'!C7)/$B5</f>
        <v>#DIV/0!</v>
      </c>
      <c r="E5" s="129" t="e">
        <f>'Direct Costs By Group'!C24/Output!B5</f>
        <v>#DIV/0!</v>
      </c>
      <c r="F5" s="36" t="e">
        <f>SUM(D5:E5)</f>
        <v>#DIV/0!</v>
      </c>
      <c r="G5" s="129">
        <f>Tuition!E29</f>
        <v>0</v>
      </c>
      <c r="H5" s="130" t="e">
        <f>G5-F5</f>
        <v>#DIV/0!</v>
      </c>
      <c r="I5" s="131" t="e">
        <f>F5*B5</f>
        <v>#DIV/0!</v>
      </c>
      <c r="J5" s="132">
        <f>Tuition!C29</f>
        <v>0</v>
      </c>
      <c r="K5" s="133" t="e">
        <f t="shared" ref="K5:L7" si="0">I5*12</f>
        <v>#DIV/0!</v>
      </c>
      <c r="L5" s="34">
        <f t="shared" si="0"/>
        <v>0</v>
      </c>
      <c r="M5" s="130" t="e">
        <f>L5-K5</f>
        <v>#DIV/0!</v>
      </c>
      <c r="N5" s="134" t="e">
        <f>I5/G5</f>
        <v>#DIV/0!</v>
      </c>
      <c r="O5" s="135">
        <f>IF(Tuition!B6=0,0,Tuition!K29/Tuition!B6)</f>
        <v>0</v>
      </c>
    </row>
    <row r="6" spans="1:16">
      <c r="A6" s="127" t="str">
        <f>Tuition!A7</f>
        <v>Toddler Room</v>
      </c>
      <c r="B6" s="128">
        <f>Tuition!K30</f>
        <v>0</v>
      </c>
      <c r="C6" s="128">
        <f>Tuition!B7</f>
        <v>0</v>
      </c>
      <c r="D6" s="129" t="e">
        <f>('Indirect Costs'!$B$31*'Direct Costs By Group'!D7)/$B6</f>
        <v>#DIV/0!</v>
      </c>
      <c r="E6" s="129" t="e">
        <f>'Direct Costs By Group'!D24/Output!B6</f>
        <v>#DIV/0!</v>
      </c>
      <c r="F6" s="36" t="e">
        <f t="shared" ref="F6:F11" si="1">SUM(D6:E6)</f>
        <v>#DIV/0!</v>
      </c>
      <c r="G6" s="129">
        <f>Tuition!E30</f>
        <v>0</v>
      </c>
      <c r="H6" s="130" t="e">
        <f t="shared" ref="H6:H11" si="2">G6-F6</f>
        <v>#DIV/0!</v>
      </c>
      <c r="I6" s="131" t="e">
        <f t="shared" ref="I6:I11" si="3">F6*B6</f>
        <v>#DIV/0!</v>
      </c>
      <c r="J6" s="132">
        <f>Tuition!C30</f>
        <v>0</v>
      </c>
      <c r="K6" s="133" t="e">
        <f t="shared" si="0"/>
        <v>#DIV/0!</v>
      </c>
      <c r="L6" s="34">
        <f t="shared" si="0"/>
        <v>0</v>
      </c>
      <c r="M6" s="130" t="e">
        <f t="shared" ref="M6:M11" si="4">L6-K6</f>
        <v>#DIV/0!</v>
      </c>
      <c r="N6" s="134" t="e">
        <f>I6/G6</f>
        <v>#DIV/0!</v>
      </c>
      <c r="O6" s="135">
        <f>IF(Tuition!B7=0,0,Tuition!K30/Tuition!B7)</f>
        <v>0</v>
      </c>
    </row>
    <row r="7" spans="1:16">
      <c r="A7" s="127" t="str">
        <f>Tuition!A8</f>
        <v>Preschool Room</v>
      </c>
      <c r="B7" s="128">
        <f>Tuition!K31</f>
        <v>0</v>
      </c>
      <c r="C7" s="128">
        <f>Tuition!B8</f>
        <v>0</v>
      </c>
      <c r="D7" s="129" t="e">
        <f>('Indirect Costs'!$B$31*'Direct Costs By Group'!E7)/$B7</f>
        <v>#DIV/0!</v>
      </c>
      <c r="E7" s="129" t="e">
        <f>'Direct Costs By Group'!E24/Output!B7</f>
        <v>#DIV/0!</v>
      </c>
      <c r="F7" s="36" t="e">
        <f t="shared" si="1"/>
        <v>#DIV/0!</v>
      </c>
      <c r="G7" s="129">
        <f>Tuition!E31</f>
        <v>0</v>
      </c>
      <c r="H7" s="130" t="e">
        <f t="shared" si="2"/>
        <v>#DIV/0!</v>
      </c>
      <c r="I7" s="131" t="e">
        <f t="shared" si="3"/>
        <v>#DIV/0!</v>
      </c>
      <c r="J7" s="132">
        <f>Tuition!C31</f>
        <v>0</v>
      </c>
      <c r="K7" s="133" t="e">
        <f t="shared" si="0"/>
        <v>#DIV/0!</v>
      </c>
      <c r="L7" s="34">
        <f t="shared" si="0"/>
        <v>0</v>
      </c>
      <c r="M7" s="130" t="e">
        <f t="shared" si="4"/>
        <v>#DIV/0!</v>
      </c>
      <c r="N7" s="134" t="e">
        <f>I7/G7</f>
        <v>#DIV/0!</v>
      </c>
      <c r="O7" s="135">
        <f>IF(Tuition!B8=0,0,Tuition!K31/Tuition!B8)</f>
        <v>0</v>
      </c>
    </row>
    <row r="8" spans="1:16">
      <c r="A8" s="127" t="str">
        <f>Tuition!A9</f>
        <v>Before/After School</v>
      </c>
      <c r="B8" s="128">
        <f>Tuition!K32</f>
        <v>0</v>
      </c>
      <c r="C8" s="128">
        <f>Tuition!B9</f>
        <v>0</v>
      </c>
      <c r="D8" s="129" t="e">
        <f>('Indirect Costs'!$B$31*'Direct Costs By Group'!F7)/$B8</f>
        <v>#DIV/0!</v>
      </c>
      <c r="E8" s="129" t="e">
        <f>'Direct Costs By Group'!F24/Output!B8</f>
        <v>#DIV/0!</v>
      </c>
      <c r="F8" s="36" t="e">
        <f t="shared" si="1"/>
        <v>#DIV/0!</v>
      </c>
      <c r="G8" s="129">
        <f>Tuition!E32</f>
        <v>0</v>
      </c>
      <c r="H8" s="130" t="e">
        <f t="shared" si="2"/>
        <v>#DIV/0!</v>
      </c>
      <c r="I8" s="131" t="e">
        <f t="shared" si="3"/>
        <v>#DIV/0!</v>
      </c>
      <c r="J8" s="132">
        <f>Tuition!C32</f>
        <v>0</v>
      </c>
      <c r="K8" s="133" t="e">
        <f>I8*(K2/4)</f>
        <v>#DIV/0!</v>
      </c>
      <c r="L8" s="34">
        <f>J8*(K2/4)</f>
        <v>0</v>
      </c>
      <c r="M8" s="130" t="e">
        <f t="shared" si="4"/>
        <v>#DIV/0!</v>
      </c>
      <c r="N8" s="134" t="e">
        <f>I8/G8</f>
        <v>#DIV/0!</v>
      </c>
      <c r="O8" s="135">
        <f>IF(Tuition!B9=0,0,Tuition!K32/Tuition!B9)</f>
        <v>0</v>
      </c>
    </row>
    <row r="9" spans="1:16">
      <c r="A9" s="127" t="str">
        <f>Tuition!A10</f>
        <v>Summer School</v>
      </c>
      <c r="B9" s="128">
        <f>Tuition!K33</f>
        <v>0</v>
      </c>
      <c r="C9" s="128">
        <f>Tuition!B10</f>
        <v>0</v>
      </c>
      <c r="D9" s="129" t="e">
        <f>('Indirect Costs'!$B$31*'Direct Costs By Group'!G7)/$B9</f>
        <v>#DIV/0!</v>
      </c>
      <c r="E9" s="129" t="e">
        <f>'Direct Costs By Group'!G24/Output!B9</f>
        <v>#DIV/0!</v>
      </c>
      <c r="F9" s="36" t="e">
        <f t="shared" si="1"/>
        <v>#DIV/0!</v>
      </c>
      <c r="G9" s="129">
        <f>Tuition!E33</f>
        <v>0</v>
      </c>
      <c r="H9" s="130" t="e">
        <f t="shared" si="2"/>
        <v>#DIV/0!</v>
      </c>
      <c r="I9" s="131" t="e">
        <f t="shared" si="3"/>
        <v>#DIV/0!</v>
      </c>
      <c r="J9" s="132">
        <f>Tuition!C33</f>
        <v>0</v>
      </c>
      <c r="K9" s="133" t="e">
        <f>I9*(L2/4)</f>
        <v>#DIV/0!</v>
      </c>
      <c r="L9" s="34">
        <f>J9*(L2/4)</f>
        <v>0</v>
      </c>
      <c r="M9" s="130" t="e">
        <f t="shared" si="4"/>
        <v>#DIV/0!</v>
      </c>
      <c r="N9" s="134" t="e">
        <f>I9/G9</f>
        <v>#DIV/0!</v>
      </c>
      <c r="O9" s="135">
        <f>IF(Tuition!B10=0,0,Tuition!K33/Tuition!B10)</f>
        <v>0</v>
      </c>
    </row>
    <row r="10" spans="1:16">
      <c r="A10" s="127" t="str">
        <f>Tuition!A11</f>
        <v>Other Room/Group</v>
      </c>
      <c r="B10" s="128">
        <f>Tuition!K34</f>
        <v>0</v>
      </c>
      <c r="C10" s="128">
        <f>Tuition!B11</f>
        <v>0</v>
      </c>
      <c r="D10" s="129" t="e">
        <f>IF(B10=0,0,'Indirect Costs'!$B$31*'Direct Costs By Group'!H7)/$B5</f>
        <v>#DIV/0!</v>
      </c>
      <c r="E10" s="18">
        <f>IF(Output!B10=0, 0, 'Direct Costs By Group'!H24/Output!B10)</f>
        <v>0</v>
      </c>
      <c r="F10" s="36" t="e">
        <f t="shared" si="1"/>
        <v>#DIV/0!</v>
      </c>
      <c r="G10" s="129">
        <f>Tuition!E34</f>
        <v>0</v>
      </c>
      <c r="H10" s="130" t="e">
        <f t="shared" si="2"/>
        <v>#DIV/0!</v>
      </c>
      <c r="I10" s="131" t="e">
        <f t="shared" si="3"/>
        <v>#DIV/0!</v>
      </c>
      <c r="J10" s="132">
        <f>Tuition!C34</f>
        <v>0</v>
      </c>
      <c r="K10" s="133" t="e">
        <f>I10*12</f>
        <v>#DIV/0!</v>
      </c>
      <c r="L10" s="34">
        <f>J10*12</f>
        <v>0</v>
      </c>
      <c r="M10" s="130" t="e">
        <f t="shared" si="4"/>
        <v>#DIV/0!</v>
      </c>
      <c r="N10" s="134">
        <f>IF(G10=0,0,I10/G10)</f>
        <v>0</v>
      </c>
      <c r="O10" s="135">
        <f>IF(Tuition!B11=0,0,Tuition!K34/Tuition!B11)</f>
        <v>0</v>
      </c>
    </row>
    <row r="11" spans="1:16">
      <c r="A11" s="127" t="str">
        <f>Tuition!A12</f>
        <v>Other Room/Group</v>
      </c>
      <c r="B11" s="128">
        <f>Tuition!K35</f>
        <v>0</v>
      </c>
      <c r="C11" s="128">
        <f>Tuition!B12</f>
        <v>0</v>
      </c>
      <c r="D11" s="129" t="e">
        <f>IF(B11=0,0,'Indirect Costs'!$B$31*'Direct Costs By Group'!I7)/$B6</f>
        <v>#DIV/0!</v>
      </c>
      <c r="E11" s="18">
        <f>IF(Output!B11=0, 0, 'Direct Costs By Group'!H25/Output!B11)</f>
        <v>0</v>
      </c>
      <c r="F11" s="36" t="e">
        <f t="shared" si="1"/>
        <v>#DIV/0!</v>
      </c>
      <c r="G11" s="129">
        <f>Tuition!E35</f>
        <v>0</v>
      </c>
      <c r="H11" s="130" t="e">
        <f t="shared" si="2"/>
        <v>#DIV/0!</v>
      </c>
      <c r="I11" s="131" t="e">
        <f t="shared" si="3"/>
        <v>#DIV/0!</v>
      </c>
      <c r="J11" s="132">
        <f>Tuition!C35</f>
        <v>0</v>
      </c>
      <c r="K11" s="133" t="e">
        <f>I11*12</f>
        <v>#DIV/0!</v>
      </c>
      <c r="L11" s="34">
        <f>J11*12</f>
        <v>0</v>
      </c>
      <c r="M11" s="130" t="e">
        <f t="shared" si="4"/>
        <v>#DIV/0!</v>
      </c>
      <c r="N11" s="134">
        <f>IF(G11=0,0,I11/G11)</f>
        <v>0</v>
      </c>
      <c r="O11" s="135">
        <f>IF(Tuition!B12=0,0,Tuition!K35/Tuition!B12)</f>
        <v>0</v>
      </c>
    </row>
    <row r="12" spans="1:16">
      <c r="A12" s="42" t="s">
        <v>26</v>
      </c>
      <c r="B12" s="23">
        <f>SUM(B5:B11)-B9</f>
        <v>0</v>
      </c>
      <c r="C12" s="23">
        <f>SUM(C5:C11)-C9</f>
        <v>0</v>
      </c>
      <c r="D12" s="28"/>
      <c r="E12" s="28"/>
      <c r="F12" s="28"/>
      <c r="G12" s="28"/>
      <c r="H12" s="136"/>
      <c r="I12" s="137"/>
      <c r="J12" s="138"/>
      <c r="K12" s="139" t="e">
        <f>SUM(K5:K11)</f>
        <v>#DIV/0!</v>
      </c>
      <c r="L12" s="38">
        <f>SUM(L5:L11)</f>
        <v>0</v>
      </c>
      <c r="M12" s="140" t="e">
        <f>SUM(M5:M11)</f>
        <v>#DIV/0!</v>
      </c>
      <c r="N12" s="141"/>
      <c r="O12" s="142" t="e">
        <f>B12/C12</f>
        <v>#DIV/0!</v>
      </c>
      <c r="P12" s="26"/>
    </row>
    <row r="13" spans="1:16" ht="73.5" customHeight="1">
      <c r="A13" s="41" t="s">
        <v>116</v>
      </c>
      <c r="F13" s="72"/>
      <c r="K13" s="143" t="s">
        <v>145</v>
      </c>
      <c r="L13" s="143"/>
      <c r="M13" s="143"/>
    </row>
    <row r="14" spans="1:16" s="96" customFormat="1" ht="14.5">
      <c r="A14" s="144" t="s">
        <v>153</v>
      </c>
      <c r="B14" s="144"/>
      <c r="C14" s="144"/>
      <c r="D14" s="144"/>
      <c r="E14" s="144"/>
      <c r="F14" s="144"/>
      <c r="G14" s="145"/>
      <c r="H14" s="144"/>
      <c r="I14" s="144"/>
      <c r="J14" s="144"/>
      <c r="K14" s="144"/>
      <c r="L14" s="144"/>
      <c r="M14" s="144"/>
      <c r="N14" s="144"/>
      <c r="O14" s="144"/>
    </row>
    <row r="15" spans="1:16" s="96" customFormat="1" ht="14.5">
      <c r="A15" s="96" t="s">
        <v>154</v>
      </c>
      <c r="G15" s="146"/>
      <c r="H15" s="146"/>
    </row>
    <row r="16" spans="1:16" s="96" customFormat="1" ht="14.5">
      <c r="A16" s="96" t="s">
        <v>155</v>
      </c>
      <c r="G16" s="146"/>
    </row>
    <row r="17" spans="1:8" s="96" customFormat="1" ht="14.5">
      <c r="A17" s="96" t="s">
        <v>156</v>
      </c>
      <c r="G17" s="146"/>
      <c r="H17" s="146"/>
    </row>
    <row r="18" spans="1:8">
      <c r="G18" s="147"/>
    </row>
    <row r="19" spans="1:8">
      <c r="G19" s="147"/>
    </row>
    <row r="20" spans="1:8">
      <c r="G20" s="147"/>
    </row>
    <row r="21" spans="1:8">
      <c r="G21" s="147"/>
    </row>
    <row r="22" spans="1:8">
      <c r="G22" s="147"/>
    </row>
    <row r="23" spans="1:8">
      <c r="G23" s="148"/>
    </row>
  </sheetData>
  <mergeCells count="5">
    <mergeCell ref="K13:M13"/>
    <mergeCell ref="N3:O3"/>
    <mergeCell ref="K3:M3"/>
    <mergeCell ref="I3:J3"/>
    <mergeCell ref="B3:C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06C02368E21244F8B26DB2D11037375" ma:contentTypeVersion="4" ma:contentTypeDescription="Create a new document." ma:contentTypeScope="" ma:versionID="9212633721059ca630799bcc73847a63">
  <xsd:schema xmlns:xsd="http://www.w3.org/2001/XMLSchema" xmlns:xs="http://www.w3.org/2001/XMLSchema" xmlns:p="http://schemas.microsoft.com/office/2006/metadata/properties" xmlns:ns3="bb6c8e62-4a73-4d6e-b579-2cae37eb84fa" targetNamespace="http://schemas.microsoft.com/office/2006/metadata/properties" ma:root="true" ma:fieldsID="a233a115830942db611f4f5f73721993" ns3:_="">
    <xsd:import namespace="bb6c8e62-4a73-4d6e-b579-2cae37eb84fa"/>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6c8e62-4a73-4d6e-b579-2cae37eb84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B5EF00B-1910-46DF-BE70-43659B8A4962}">
  <ds:schemaRefs>
    <ds:schemaRef ds:uri="http://schemas.microsoft.com/sharepoint/v3/contenttype/forms"/>
  </ds:schemaRefs>
</ds:datastoreItem>
</file>

<file path=customXml/itemProps2.xml><?xml version="1.0" encoding="utf-8"?>
<ds:datastoreItem xmlns:ds="http://schemas.openxmlformats.org/officeDocument/2006/customXml" ds:itemID="{78B1CD74-85FA-47A7-8706-B0E524FD9057}">
  <ds:schemaRefs>
    <ds:schemaRef ds:uri="http://purl.org/dc/terms/"/>
    <ds:schemaRef ds:uri="http://schemas.openxmlformats.org/package/2006/metadata/core-properties"/>
    <ds:schemaRef ds:uri="http://purl.org/dc/dcmitype/"/>
    <ds:schemaRef ds:uri="http://schemas.microsoft.com/office/infopath/2007/PartnerControls"/>
    <ds:schemaRef ds:uri="bb6c8e62-4a73-4d6e-b579-2cae37eb84fa"/>
    <ds:schemaRef ds:uri="http://purl.org/dc/elements/1.1/"/>
    <ds:schemaRef ds:uri="http://schemas.microsoft.com/office/2006/documentManagement/typ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5096CDD9-F1B9-46B2-B831-488DEC4132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6c8e62-4a73-4d6e-b579-2cae37eb84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Staff</vt:lpstr>
      <vt:lpstr>Indirect Costs</vt:lpstr>
      <vt:lpstr>Direct Costs By Group</vt:lpstr>
      <vt:lpstr>Tuition</vt:lpstr>
      <vt:lpstr>Output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 Votta</dc:creator>
  <cp:lastModifiedBy>Steve Varnum</cp:lastModifiedBy>
  <dcterms:created xsi:type="dcterms:W3CDTF">2021-01-07T15:58:15Z</dcterms:created>
  <dcterms:modified xsi:type="dcterms:W3CDTF">2024-08-14T18:31:01Z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0x010100F06C02368E21244F8B26DB2D11037375</vt:lpwstr>
  </property>
</Properties>
</file>